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240" windowHeight="8235" tabRatio="807" activeTab="1"/>
  </bookViews>
  <sheets>
    <sheet name="Table" sheetId="14" r:id="rId1"/>
    <sheet name="Charts" sheetId="1" r:id="rId2"/>
    <sheet name="081.594" sheetId="4" r:id="rId3"/>
    <sheet name="091.58" sheetId="5" r:id="rId4"/>
    <sheet name="106.594" sheetId="11" r:id="rId5"/>
    <sheet name="111.58" sheetId="9" r:id="rId6"/>
    <sheet name="112.58" sheetId="10" r:id="rId7"/>
    <sheet name="114.594" sheetId="22" r:id="rId8"/>
    <sheet name="115.594" sheetId="2" r:id="rId9"/>
    <sheet name="116.594" sheetId="3" r:id="rId10"/>
    <sheet name="117.594" sheetId="8" r:id="rId11"/>
    <sheet name="122.594" sheetId="24" r:id="rId12"/>
    <sheet name="124.594" sheetId="13" r:id="rId13"/>
    <sheet name="125.594" sheetId="12" r:id="rId14"/>
    <sheet name="130.594" sheetId="21" r:id="rId15"/>
    <sheet name="131.594" sheetId="23" r:id="rId16"/>
    <sheet name="135.594" sheetId="17" r:id="rId17"/>
    <sheet name="136.594" sheetId="20" r:id="rId18"/>
    <sheet name="137.594" sheetId="16" r:id="rId19"/>
    <sheet name="138.594" sheetId="18" r:id="rId20"/>
    <sheet name="139.594" sheetId="19" r:id="rId21"/>
    <sheet name="141.594" sheetId="15" r:id="rId22"/>
  </sheets>
  <externalReferences>
    <externalReference r:id="rId23"/>
  </externalReferences>
  <definedNames>
    <definedName name="MJ_per_kg_AR">[1]Fuels!$C$26</definedName>
  </definedNames>
  <calcPr calcId="144525"/>
</workbook>
</file>

<file path=xl/calcChain.xml><?xml version="1.0" encoding="utf-8"?>
<calcChain xmlns="http://schemas.openxmlformats.org/spreadsheetml/2006/main">
  <c r="X26" i="1" l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40" i="14" l="1"/>
  <c r="B16" i="14"/>
  <c r="O45" i="14" s="1"/>
  <c r="B15" i="14"/>
  <c r="N45" i="14" s="1"/>
  <c r="B14" i="14"/>
  <c r="M45" i="14" s="1"/>
  <c r="B13" i="14"/>
  <c r="L45" i="14" s="1"/>
  <c r="B12" i="14"/>
  <c r="K45" i="14" s="1"/>
  <c r="B11" i="14"/>
  <c r="J45" i="14" s="1"/>
  <c r="B10" i="14"/>
  <c r="I45" i="14" s="1"/>
  <c r="B9" i="14"/>
  <c r="H45" i="14" s="1"/>
  <c r="B8" i="14"/>
  <c r="G45" i="14" s="1"/>
  <c r="B7" i="14"/>
  <c r="F45" i="14" s="1"/>
  <c r="B6" i="14"/>
  <c r="B5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Z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Z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Z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Z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Z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Z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Z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Z12" i="1"/>
  <c r="X12" i="1"/>
  <c r="X25" i="1" s="1"/>
  <c r="W12" i="1"/>
  <c r="W25" i="1" s="1"/>
  <c r="V12" i="1"/>
  <c r="V25" i="1" s="1"/>
  <c r="U12" i="1"/>
  <c r="U25" i="1" s="1"/>
  <c r="T12" i="1"/>
  <c r="T25" i="1" s="1"/>
  <c r="S12" i="1"/>
  <c r="S25" i="1" s="1"/>
  <c r="R12" i="1"/>
  <c r="R25" i="1" s="1"/>
  <c r="Q12" i="1"/>
  <c r="Q25" i="1" s="1"/>
  <c r="P12" i="1"/>
  <c r="P25" i="1" s="1"/>
  <c r="O12" i="1"/>
  <c r="O25" i="1" s="1"/>
  <c r="N12" i="1"/>
  <c r="N25" i="1" s="1"/>
  <c r="M12" i="1"/>
  <c r="M25" i="1" s="1"/>
  <c r="L12" i="1"/>
  <c r="L25" i="1" s="1"/>
  <c r="K12" i="1"/>
  <c r="K25" i="1" s="1"/>
  <c r="J12" i="1"/>
  <c r="J25" i="1" s="1"/>
  <c r="I12" i="1"/>
  <c r="I25" i="1" s="1"/>
  <c r="H12" i="1"/>
  <c r="H25" i="1" s="1"/>
  <c r="G12" i="1"/>
  <c r="G25" i="1" s="1"/>
  <c r="F12" i="1"/>
  <c r="F25" i="1" s="1"/>
  <c r="E12" i="1"/>
  <c r="E25" i="1" s="1"/>
  <c r="N16" i="1"/>
  <c r="N15" i="1"/>
  <c r="N14" i="1"/>
  <c r="N13" i="1"/>
  <c r="N11" i="1"/>
  <c r="N10" i="1"/>
  <c r="N9" i="1"/>
  <c r="B29" i="14"/>
  <c r="B28" i="14"/>
  <c r="B27" i="14"/>
  <c r="B26" i="14"/>
  <c r="B25" i="14"/>
  <c r="B24" i="14"/>
  <c r="B23" i="14"/>
  <c r="B22" i="14"/>
  <c r="B21" i="14"/>
  <c r="B20" i="14"/>
  <c r="B19" i="14"/>
  <c r="Z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B18" i="14"/>
  <c r="Z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B17" i="14"/>
  <c r="E4" i="14"/>
  <c r="B4" i="14"/>
  <c r="R16" i="1" l="1"/>
  <c r="R15" i="1"/>
  <c r="R14" i="1"/>
  <c r="R13" i="1"/>
  <c r="R11" i="1"/>
  <c r="R10" i="1"/>
  <c r="R9" i="1"/>
  <c r="Z26" i="1"/>
  <c r="Z26" i="14" s="1"/>
  <c r="Z23" i="1"/>
  <c r="Z23" i="14" s="1"/>
  <c r="Z21" i="1"/>
  <c r="Z21" i="14" s="1"/>
  <c r="J16" i="1"/>
  <c r="J15" i="1"/>
  <c r="J14" i="1"/>
  <c r="J13" i="1"/>
  <c r="J11" i="1"/>
  <c r="J10" i="1"/>
  <c r="J9" i="1"/>
  <c r="K16" i="1"/>
  <c r="K15" i="1"/>
  <c r="K14" i="1"/>
  <c r="K13" i="1"/>
  <c r="K11" i="1"/>
  <c r="K10" i="1"/>
  <c r="K9" i="1"/>
  <c r="L16" i="1"/>
  <c r="L15" i="1"/>
  <c r="L14" i="1"/>
  <c r="L13" i="1"/>
  <c r="L11" i="1"/>
  <c r="L10" i="1"/>
  <c r="L9" i="1"/>
  <c r="M16" i="1"/>
  <c r="M15" i="1"/>
  <c r="M14" i="1"/>
  <c r="M13" i="1"/>
  <c r="M11" i="1"/>
  <c r="M10" i="1"/>
  <c r="M9" i="1"/>
  <c r="Q16" i="1"/>
  <c r="Q15" i="1"/>
  <c r="Q14" i="1"/>
  <c r="Q13" i="1"/>
  <c r="Q11" i="1"/>
  <c r="Q10" i="1"/>
  <c r="Q9" i="1"/>
  <c r="P16" i="1"/>
  <c r="P15" i="1"/>
  <c r="P14" i="1"/>
  <c r="P13" i="1"/>
  <c r="P11" i="1"/>
  <c r="P10" i="1"/>
  <c r="P9" i="1"/>
  <c r="O16" i="1"/>
  <c r="O15" i="1"/>
  <c r="O14" i="1"/>
  <c r="O13" i="1"/>
  <c r="O11" i="1"/>
  <c r="O10" i="1"/>
  <c r="O9" i="1"/>
  <c r="N57" i="14"/>
  <c r="N51" i="14"/>
  <c r="N60" i="14"/>
  <c r="N63" i="14"/>
  <c r="N54" i="14"/>
  <c r="W45" i="14"/>
  <c r="S45" i="14"/>
  <c r="B45" i="14"/>
  <c r="B59" i="14"/>
  <c r="B65" i="14"/>
  <c r="B52" i="14"/>
  <c r="B47" i="14"/>
  <c r="B46" i="14"/>
  <c r="K61" i="14"/>
  <c r="M55" i="14"/>
  <c r="J48" i="14"/>
  <c r="F58" i="14"/>
  <c r="F46" i="14"/>
  <c r="L49" i="14"/>
  <c r="G62" i="14"/>
  <c r="O54" i="14"/>
  <c r="F49" i="14"/>
  <c r="E61" i="14"/>
  <c r="F50" i="14"/>
  <c r="J59" i="14"/>
  <c r="K48" i="14"/>
  <c r="D52" i="14"/>
  <c r="D54" i="14"/>
  <c r="F52" i="14"/>
  <c r="M53" i="14"/>
  <c r="G48" i="14"/>
  <c r="L55" i="14"/>
  <c r="E57" i="14"/>
  <c r="K52" i="14"/>
  <c r="I63" i="14"/>
  <c r="H50" i="14"/>
  <c r="M49" i="14"/>
  <c r="J65" i="14"/>
  <c r="I52" i="14"/>
  <c r="H56" i="14"/>
  <c r="H49" i="14"/>
  <c r="F64" i="14"/>
  <c r="H58" i="14"/>
  <c r="E51" i="14"/>
  <c r="O63" i="14"/>
  <c r="G51" i="14"/>
  <c r="I58" i="14"/>
  <c r="M64" i="14"/>
  <c r="J57" i="14"/>
  <c r="L51" i="14"/>
  <c r="M65" i="14"/>
  <c r="O51" i="14"/>
  <c r="L61" i="14"/>
  <c r="M50" i="14"/>
  <c r="H62" i="14"/>
  <c r="L50" i="14"/>
  <c r="L57" i="14"/>
  <c r="F57" i="14"/>
  <c r="E65" i="14"/>
  <c r="J63" i="14"/>
  <c r="D57" i="14"/>
  <c r="K57" i="14"/>
  <c r="E53" i="14"/>
  <c r="E64" i="14"/>
  <c r="O50" i="14"/>
  <c r="I53" i="14"/>
  <c r="G52" i="14"/>
  <c r="D47" i="14"/>
  <c r="N53" i="14"/>
  <c r="N58" i="14"/>
  <c r="N56" i="14"/>
  <c r="N55" i="14"/>
  <c r="Z45" i="14"/>
  <c r="V45" i="14"/>
  <c r="T45" i="14"/>
  <c r="B61" i="14"/>
  <c r="B54" i="14"/>
  <c r="B63" i="14"/>
  <c r="B55" i="14"/>
  <c r="B49" i="14"/>
  <c r="O65" i="14"/>
  <c r="F60" i="14"/>
  <c r="H54" i="14"/>
  <c r="E47" i="14"/>
  <c r="G55" i="14"/>
  <c r="E62" i="14"/>
  <c r="M46" i="14"/>
  <c r="M60" i="14"/>
  <c r="J53" i="14"/>
  <c r="L47" i="14"/>
  <c r="J58" i="14"/>
  <c r="G47" i="14"/>
  <c r="O56" i="14"/>
  <c r="D65" i="14"/>
  <c r="D62" i="14"/>
  <c r="M63" i="14"/>
  <c r="G49" i="14"/>
  <c r="K47" i="14"/>
  <c r="I64" i="14"/>
  <c r="M52" i="14"/>
  <c r="K51" i="14"/>
  <c r="F47" i="14"/>
  <c r="E59" i="14"/>
  <c r="I47" i="14"/>
  <c r="M62" i="14"/>
  <c r="N65" i="14"/>
  <c r="N49" i="14"/>
  <c r="N50" i="14"/>
  <c r="N52" i="14"/>
  <c r="N47" i="14"/>
  <c r="Y45" i="14"/>
  <c r="U45" i="14"/>
  <c r="P45" i="14"/>
  <c r="B51" i="14"/>
  <c r="B53" i="14"/>
  <c r="B57" i="14"/>
  <c r="B50" i="14"/>
  <c r="B60" i="14"/>
  <c r="J64" i="14"/>
  <c r="L58" i="14"/>
  <c r="I51" i="14"/>
  <c r="L64" i="14"/>
  <c r="H52" i="14"/>
  <c r="F59" i="14"/>
  <c r="F65" i="14"/>
  <c r="H59" i="14"/>
  <c r="E52" i="14"/>
  <c r="G46" i="14"/>
  <c r="K55" i="14"/>
  <c r="K64" i="14"/>
  <c r="E54" i="14"/>
  <c r="D49" i="14"/>
  <c r="D61" i="14"/>
  <c r="O57" i="14"/>
  <c r="H46" i="14"/>
  <c r="K60" i="14"/>
  <c r="J61" i="14"/>
  <c r="O46" i="14"/>
  <c r="L65" i="14"/>
  <c r="D51" i="14"/>
  <c r="F56" i="14"/>
  <c r="F62" i="14"/>
  <c r="K56" i="14"/>
  <c r="G58" i="14"/>
  <c r="K46" i="14"/>
  <c r="G60" i="14"/>
  <c r="D56" i="14"/>
  <c r="G61" i="14"/>
  <c r="O53" i="14"/>
  <c r="F48" i="14"/>
  <c r="I57" i="14"/>
  <c r="H65" i="14"/>
  <c r="O48" i="14"/>
  <c r="I60" i="14"/>
  <c r="K54" i="14"/>
  <c r="M48" i="14"/>
  <c r="H60" i="14"/>
  <c r="J46" i="14"/>
  <c r="G56" i="14"/>
  <c r="D48" i="14"/>
  <c r="J56" i="14"/>
  <c r="L56" i="14"/>
  <c r="O62" i="14"/>
  <c r="H51" i="14"/>
  <c r="F54" i="14"/>
  <c r="J55" i="14"/>
  <c r="O61" i="14"/>
  <c r="M51" i="14"/>
  <c r="L53" i="14"/>
  <c r="L59" i="14"/>
  <c r="H64" i="14"/>
  <c r="F63" i="14"/>
  <c r="D58" i="14"/>
  <c r="N61" i="14"/>
  <c r="N59" i="14"/>
  <c r="N64" i="14"/>
  <c r="N48" i="14"/>
  <c r="N62" i="14"/>
  <c r="X45" i="14"/>
  <c r="Q45" i="14"/>
  <c r="R45" i="14"/>
  <c r="B56" i="14"/>
  <c r="B48" i="14"/>
  <c r="B58" i="14"/>
  <c r="B64" i="14"/>
  <c r="B62" i="14"/>
  <c r="E63" i="14"/>
  <c r="G57" i="14"/>
  <c r="O49" i="14"/>
  <c r="I61" i="14"/>
  <c r="E49" i="14"/>
  <c r="O52" i="14"/>
  <c r="L63" i="14"/>
  <c r="I56" i="14"/>
  <c r="K50" i="14"/>
  <c r="K63" i="14"/>
  <c r="L52" i="14"/>
  <c r="I62" i="14"/>
  <c r="J51" i="14"/>
  <c r="D50" i="14"/>
  <c r="D64" i="14"/>
  <c r="E55" i="14"/>
  <c r="K59" i="14"/>
  <c r="I54" i="14"/>
  <c r="K58" i="14"/>
  <c r="J62" i="14"/>
  <c r="E58" i="14"/>
  <c r="D63" i="14"/>
  <c r="G53" i="14"/>
  <c r="O55" i="14"/>
  <c r="I50" i="14"/>
  <c r="H55" i="14"/>
  <c r="M61" i="14"/>
  <c r="M54" i="14"/>
  <c r="K65" i="14"/>
  <c r="M59" i="14"/>
  <c r="J52" i="14"/>
  <c r="L46" i="14"/>
  <c r="J54" i="14"/>
  <c r="H61" i="14"/>
  <c r="E46" i="14"/>
  <c r="O58" i="14"/>
  <c r="F53" i="14"/>
  <c r="H47" i="14"/>
  <c r="M57" i="14"/>
  <c r="G64" i="14"/>
  <c r="H53" i="14"/>
  <c r="G65" i="14"/>
  <c r="K53" i="14"/>
  <c r="J50" i="14"/>
  <c r="E60" i="14"/>
  <c r="I48" i="14"/>
  <c r="F61" i="14"/>
  <c r="L62" i="14"/>
  <c r="H48" i="14"/>
  <c r="G50" i="14"/>
  <c r="D59" i="14"/>
  <c r="G54" i="14"/>
  <c r="E50" i="14"/>
  <c r="I65" i="14"/>
  <c r="M56" i="14"/>
  <c r="I55" i="14"/>
  <c r="F55" i="14"/>
  <c r="I59" i="14"/>
  <c r="D60" i="14"/>
  <c r="E48" i="14"/>
  <c r="O64" i="14"/>
  <c r="K49" i="14"/>
  <c r="H63" i="14"/>
  <c r="I49" i="14"/>
  <c r="M47" i="14"/>
  <c r="L48" i="14"/>
  <c r="J60" i="14"/>
  <c r="J47" i="14"/>
  <c r="G59" i="14"/>
  <c r="D55" i="14"/>
  <c r="D53" i="14"/>
  <c r="L60" i="14"/>
  <c r="E56" i="14"/>
  <c r="M58" i="14"/>
  <c r="F51" i="14"/>
  <c r="O60" i="14"/>
  <c r="L54" i="14"/>
  <c r="K62" i="14"/>
  <c r="O47" i="14"/>
  <c r="D46" i="14"/>
  <c r="H57" i="14"/>
  <c r="J49" i="14"/>
  <c r="G63" i="14"/>
  <c r="O59" i="14"/>
  <c r="N46" i="14"/>
  <c r="I46" i="14"/>
  <c r="T16" i="1" l="1"/>
  <c r="T15" i="1"/>
  <c r="T14" i="1"/>
  <c r="T13" i="1"/>
  <c r="T11" i="1"/>
  <c r="T10" i="1"/>
  <c r="T9" i="1"/>
  <c r="W16" i="1" l="1"/>
  <c r="W15" i="1"/>
  <c r="W14" i="1"/>
  <c r="W13" i="1"/>
  <c r="W11" i="1"/>
  <c r="W10" i="1"/>
  <c r="W9" i="1"/>
  <c r="V16" i="1" l="1"/>
  <c r="V15" i="1"/>
  <c r="V14" i="1"/>
  <c r="V13" i="1"/>
  <c r="V11" i="1"/>
  <c r="V10" i="1"/>
  <c r="V9" i="1"/>
  <c r="S16" i="1"/>
  <c r="S15" i="1"/>
  <c r="S14" i="1"/>
  <c r="S13" i="1"/>
  <c r="S11" i="1"/>
  <c r="S10" i="1"/>
  <c r="S9" i="1"/>
  <c r="Z8" i="1"/>
  <c r="Z7" i="1"/>
  <c r="Z6" i="1"/>
  <c r="Z16" i="1"/>
  <c r="Z16" i="14" s="1"/>
  <c r="Z15" i="1"/>
  <c r="Z15" i="14" s="1"/>
  <c r="Z14" i="1"/>
  <c r="Z14" i="14" s="1"/>
  <c r="Z13" i="1"/>
  <c r="Z11" i="1"/>
  <c r="Z10" i="1"/>
  <c r="Z10" i="14" s="1"/>
  <c r="Z9" i="1"/>
  <c r="Z9" i="14" s="1"/>
  <c r="Z5" i="1"/>
  <c r="Z29" i="1"/>
  <c r="Z29" i="14" s="1"/>
  <c r="Z28" i="1"/>
  <c r="Z28" i="14" s="1"/>
  <c r="Z27" i="1"/>
  <c r="Z27" i="14" s="1"/>
  <c r="Z25" i="1"/>
  <c r="Z25" i="14" s="1"/>
  <c r="Z24" i="1"/>
  <c r="Z24" i="14" s="1"/>
  <c r="Z22" i="1"/>
  <c r="Z22" i="14" s="1"/>
  <c r="Z20" i="1"/>
  <c r="Z20" i="14" s="1"/>
  <c r="Z19" i="1"/>
  <c r="Z19" i="14" s="1"/>
  <c r="U16" i="1"/>
  <c r="U15" i="1"/>
  <c r="U14" i="1"/>
  <c r="U13" i="1"/>
  <c r="U11" i="1"/>
  <c r="U10" i="1"/>
  <c r="U9" i="1"/>
  <c r="X16" i="1" l="1"/>
  <c r="X15" i="1"/>
  <c r="X14" i="1"/>
  <c r="X13" i="1"/>
  <c r="X11" i="1"/>
  <c r="X10" i="1"/>
  <c r="X9" i="1"/>
  <c r="I16" i="1" l="1"/>
  <c r="I15" i="1"/>
  <c r="I14" i="1"/>
  <c r="I13" i="1"/>
  <c r="I11" i="1"/>
  <c r="I10" i="1"/>
  <c r="I9" i="1"/>
  <c r="H16" i="1"/>
  <c r="H15" i="1"/>
  <c r="H14" i="1"/>
  <c r="H13" i="1"/>
  <c r="H11" i="1"/>
  <c r="H10" i="1"/>
  <c r="H9" i="1"/>
  <c r="G11" i="1" l="1"/>
  <c r="F11" i="1"/>
  <c r="E11" i="1"/>
  <c r="F33" i="9"/>
  <c r="E33" i="9"/>
  <c r="F32" i="9"/>
  <c r="E32" i="9"/>
  <c r="F31" i="9"/>
  <c r="E31" i="9"/>
  <c r="F30" i="9"/>
  <c r="E30" i="9"/>
  <c r="F29" i="9"/>
  <c r="E29" i="9"/>
  <c r="F33" i="10"/>
  <c r="E33" i="10"/>
  <c r="F32" i="10"/>
  <c r="E32" i="10"/>
  <c r="F31" i="10"/>
  <c r="E31" i="10"/>
  <c r="F30" i="10"/>
  <c r="E30" i="10"/>
  <c r="F29" i="10"/>
  <c r="E29" i="10"/>
  <c r="R22" i="1" l="1"/>
  <c r="N22" i="1"/>
  <c r="J22" i="1"/>
  <c r="L22" i="1"/>
  <c r="M22" i="1"/>
  <c r="K22" i="1"/>
  <c r="Q22" i="1"/>
  <c r="P22" i="1"/>
  <c r="O22" i="1"/>
  <c r="T22" i="1"/>
  <c r="W22" i="1"/>
  <c r="V22" i="1"/>
  <c r="S22" i="1"/>
  <c r="I22" i="1"/>
  <c r="G22" i="1"/>
  <c r="H22" i="1"/>
  <c r="U22" i="1"/>
  <c r="X22" i="1"/>
  <c r="F22" i="1"/>
  <c r="E22" i="1"/>
  <c r="E23" i="1" l="1"/>
  <c r="E23" i="14" s="1"/>
  <c r="E22" i="14"/>
  <c r="X26" i="14"/>
  <c r="X25" i="14"/>
  <c r="H23" i="14"/>
  <c r="H22" i="14"/>
  <c r="I23" i="14"/>
  <c r="I22" i="14"/>
  <c r="V23" i="14"/>
  <c r="V22" i="14"/>
  <c r="P23" i="14"/>
  <c r="P22" i="14"/>
  <c r="T26" i="14"/>
  <c r="T25" i="14"/>
  <c r="K23" i="14"/>
  <c r="K22" i="14"/>
  <c r="M26" i="14"/>
  <c r="M25" i="14"/>
  <c r="E26" i="1"/>
  <c r="E26" i="14" s="1"/>
  <c r="E25" i="14"/>
  <c r="X23" i="14"/>
  <c r="X22" i="14"/>
  <c r="G23" i="14"/>
  <c r="G22" i="14"/>
  <c r="S23" i="14"/>
  <c r="S22" i="14"/>
  <c r="W23" i="14"/>
  <c r="W22" i="14"/>
  <c r="Q23" i="14"/>
  <c r="Q22" i="14"/>
  <c r="O26" i="14"/>
  <c r="O25" i="14"/>
  <c r="M23" i="14"/>
  <c r="M22" i="14"/>
  <c r="L26" i="14"/>
  <c r="L25" i="14"/>
  <c r="R23" i="14"/>
  <c r="R22" i="14"/>
  <c r="F23" i="14"/>
  <c r="F22" i="14"/>
  <c r="U23" i="14"/>
  <c r="U22" i="14"/>
  <c r="G26" i="14"/>
  <c r="G25" i="14"/>
  <c r="I26" i="14"/>
  <c r="I25" i="14"/>
  <c r="T23" i="14"/>
  <c r="T22" i="14"/>
  <c r="V26" i="14"/>
  <c r="V25" i="14"/>
  <c r="Q26" i="14"/>
  <c r="Q25" i="14"/>
  <c r="L23" i="14"/>
  <c r="L22" i="14"/>
  <c r="J26" i="14"/>
  <c r="J25" i="14"/>
  <c r="N26" i="14"/>
  <c r="N25" i="14"/>
  <c r="F26" i="14"/>
  <c r="F25" i="14"/>
  <c r="U26" i="14"/>
  <c r="U25" i="14"/>
  <c r="H26" i="14"/>
  <c r="H25" i="14"/>
  <c r="S26" i="14"/>
  <c r="S25" i="14"/>
  <c r="O23" i="14"/>
  <c r="O22" i="14"/>
  <c r="W26" i="14"/>
  <c r="W25" i="14"/>
  <c r="P26" i="14"/>
  <c r="P25" i="14"/>
  <c r="J23" i="14"/>
  <c r="J22" i="14"/>
  <c r="K26" i="14"/>
  <c r="K25" i="14"/>
  <c r="N22" i="14"/>
  <c r="N23" i="14"/>
  <c r="R26" i="14"/>
  <c r="R25" i="14"/>
  <c r="G16" i="1"/>
  <c r="G15" i="1"/>
  <c r="G14" i="1"/>
  <c r="G13" i="1"/>
  <c r="G10" i="1"/>
  <c r="G9" i="1"/>
  <c r="T63" i="14"/>
  <c r="T60" i="14"/>
  <c r="T62" i="14"/>
  <c r="W55" i="14"/>
  <c r="T51" i="14"/>
  <c r="T64" i="14"/>
  <c r="W49" i="14"/>
  <c r="S57" i="14"/>
  <c r="S61" i="14"/>
  <c r="V59" i="14"/>
  <c r="V61" i="14"/>
  <c r="S58" i="14"/>
  <c r="V50" i="14"/>
  <c r="V62" i="14"/>
  <c r="T55" i="14"/>
  <c r="T48" i="14"/>
  <c r="W58" i="14"/>
  <c r="S50" i="14"/>
  <c r="S47" i="14"/>
  <c r="S56" i="14"/>
  <c r="W61" i="14"/>
  <c r="T58" i="14"/>
  <c r="W50" i="14"/>
  <c r="W62" i="14"/>
  <c r="S55" i="14"/>
  <c r="W53" i="14"/>
  <c r="W57" i="14"/>
  <c r="V46" i="14"/>
  <c r="V51" i="14"/>
  <c r="S46" i="14"/>
  <c r="V54" i="14"/>
  <c r="S54" i="14"/>
  <c r="V63" i="14"/>
  <c r="V60" i="14"/>
  <c r="W65" i="14"/>
  <c r="W56" i="14"/>
  <c r="W47" i="14"/>
  <c r="S52" i="14"/>
  <c r="V52" i="14"/>
  <c r="T46" i="14"/>
  <c r="W54" i="14"/>
  <c r="T54" i="14"/>
  <c r="W63" i="14"/>
  <c r="W60" i="14"/>
  <c r="T50" i="14"/>
  <c r="T61" i="14"/>
  <c r="W59" i="14"/>
  <c r="S64" i="14"/>
  <c r="V49" i="14"/>
  <c r="S49" i="14"/>
  <c r="S65" i="14"/>
  <c r="S59" i="14"/>
  <c r="S53" i="14"/>
  <c r="V64" i="14"/>
  <c r="T57" i="14"/>
  <c r="T47" i="14"/>
  <c r="T56" i="14"/>
  <c r="S48" i="14"/>
  <c r="V58" i="14"/>
  <c r="T49" i="14"/>
  <c r="T65" i="14"/>
  <c r="T59" i="14"/>
  <c r="T53" i="14"/>
  <c r="W64" i="14"/>
  <c r="W46" i="14"/>
  <c r="W51" i="14"/>
  <c r="V65" i="14"/>
  <c r="V53" i="14"/>
  <c r="V57" i="14"/>
  <c r="S63" i="14"/>
  <c r="S60" i="14"/>
  <c r="S62" i="14"/>
  <c r="V55" i="14"/>
  <c r="S51" i="14"/>
  <c r="T52" i="14"/>
  <c r="W48" i="14"/>
  <c r="W52" i="14"/>
  <c r="V56" i="14"/>
  <c r="V47" i="14"/>
  <c r="V48" i="14"/>
  <c r="F13" i="1" l="1"/>
  <c r="E13" i="1"/>
  <c r="F16" i="1"/>
  <c r="F10" i="1"/>
  <c r="F15" i="1"/>
  <c r="F14" i="1"/>
  <c r="F9" i="1"/>
  <c r="E16" i="1"/>
  <c r="E10" i="1"/>
  <c r="E15" i="1"/>
  <c r="E14" i="1"/>
  <c r="E9" i="1"/>
  <c r="R27" i="1" l="1"/>
  <c r="R27" i="14" s="1"/>
  <c r="N27" i="1"/>
  <c r="N27" i="14" s="1"/>
  <c r="R28" i="1"/>
  <c r="R28" i="14" s="1"/>
  <c r="N28" i="1"/>
  <c r="N28" i="14" s="1"/>
  <c r="R24" i="1"/>
  <c r="R24" i="14" s="1"/>
  <c r="N24" i="1"/>
  <c r="N24" i="14" s="1"/>
  <c r="R19" i="1"/>
  <c r="R19" i="14" s="1"/>
  <c r="N19" i="1"/>
  <c r="N19" i="14" s="1"/>
  <c r="R29" i="1"/>
  <c r="R29" i="14" s="1"/>
  <c r="N29" i="1"/>
  <c r="N29" i="14" s="1"/>
  <c r="R20" i="1"/>
  <c r="N20" i="1"/>
  <c r="M28" i="1"/>
  <c r="M28" i="14" s="1"/>
  <c r="J28" i="1"/>
  <c r="J28" i="14" s="1"/>
  <c r="L28" i="1"/>
  <c r="L28" i="14" s="1"/>
  <c r="K28" i="1"/>
  <c r="K28" i="14" s="1"/>
  <c r="J24" i="1"/>
  <c r="J24" i="14" s="1"/>
  <c r="K24" i="1"/>
  <c r="K24" i="14" s="1"/>
  <c r="M24" i="1"/>
  <c r="M24" i="14" s="1"/>
  <c r="L24" i="1"/>
  <c r="L24" i="14" s="1"/>
  <c r="K20" i="1"/>
  <c r="J20" i="1"/>
  <c r="M20" i="1"/>
  <c r="L20" i="1"/>
  <c r="M27" i="1"/>
  <c r="M27" i="14" s="1"/>
  <c r="J27" i="1"/>
  <c r="J27" i="14" s="1"/>
  <c r="L27" i="1"/>
  <c r="L27" i="14" s="1"/>
  <c r="K27" i="1"/>
  <c r="K27" i="14" s="1"/>
  <c r="K29" i="1"/>
  <c r="K29" i="14" s="1"/>
  <c r="L29" i="1"/>
  <c r="L29" i="14" s="1"/>
  <c r="M29" i="1"/>
  <c r="M29" i="14" s="1"/>
  <c r="J29" i="1"/>
  <c r="J29" i="14" s="1"/>
  <c r="J19" i="1"/>
  <c r="J19" i="14" s="1"/>
  <c r="M19" i="1"/>
  <c r="M19" i="14" s="1"/>
  <c r="K19" i="1"/>
  <c r="K19" i="14" s="1"/>
  <c r="L19" i="1"/>
  <c r="L19" i="14" s="1"/>
  <c r="G19" i="1"/>
  <c r="G19" i="14" s="1"/>
  <c r="O19" i="1"/>
  <c r="O19" i="14" s="1"/>
  <c r="P19" i="1"/>
  <c r="P19" i="14" s="1"/>
  <c r="Q19" i="1"/>
  <c r="Q19" i="14" s="1"/>
  <c r="T19" i="1"/>
  <c r="T19" i="14" s="1"/>
  <c r="W19" i="1"/>
  <c r="W19" i="14" s="1"/>
  <c r="V19" i="1"/>
  <c r="V19" i="14" s="1"/>
  <c r="O28" i="1"/>
  <c r="O28" i="14" s="1"/>
  <c r="P28" i="1"/>
  <c r="P28" i="14" s="1"/>
  <c r="Q28" i="1"/>
  <c r="Q28" i="14" s="1"/>
  <c r="T28" i="1"/>
  <c r="T28" i="14" s="1"/>
  <c r="W28" i="1"/>
  <c r="W28" i="14" s="1"/>
  <c r="V28" i="1"/>
  <c r="V28" i="14" s="1"/>
  <c r="O24" i="1"/>
  <c r="O24" i="14" s="1"/>
  <c r="Q24" i="1"/>
  <c r="Q24" i="14" s="1"/>
  <c r="T24" i="1"/>
  <c r="T24" i="14" s="1"/>
  <c r="P24" i="1"/>
  <c r="P24" i="14" s="1"/>
  <c r="W24" i="1"/>
  <c r="W24" i="14" s="1"/>
  <c r="V24" i="1"/>
  <c r="V24" i="14" s="1"/>
  <c r="P20" i="1"/>
  <c r="Q20" i="1"/>
  <c r="O20" i="1"/>
  <c r="T20" i="1"/>
  <c r="W20" i="1"/>
  <c r="V20" i="1"/>
  <c r="Q29" i="1"/>
  <c r="Q29" i="14" s="1"/>
  <c r="O29" i="1"/>
  <c r="O29" i="14" s="1"/>
  <c r="T29" i="1"/>
  <c r="T29" i="14" s="1"/>
  <c r="P29" i="1"/>
  <c r="P29" i="14" s="1"/>
  <c r="W29" i="1"/>
  <c r="W29" i="14" s="1"/>
  <c r="V29" i="1"/>
  <c r="V29" i="14" s="1"/>
  <c r="G27" i="1"/>
  <c r="G27" i="14" s="1"/>
  <c r="Q27" i="1"/>
  <c r="Q27" i="14" s="1"/>
  <c r="O27" i="1"/>
  <c r="O27" i="14" s="1"/>
  <c r="T27" i="1"/>
  <c r="T27" i="14" s="1"/>
  <c r="P27" i="1"/>
  <c r="P27" i="14" s="1"/>
  <c r="W27" i="1"/>
  <c r="W27" i="14" s="1"/>
  <c r="V27" i="1"/>
  <c r="V27" i="14" s="1"/>
  <c r="S24" i="1"/>
  <c r="S24" i="14" s="1"/>
  <c r="H24" i="1"/>
  <c r="H24" i="14" s="1"/>
  <c r="I24" i="1"/>
  <c r="I24" i="14" s="1"/>
  <c r="S20" i="1"/>
  <c r="H20" i="1"/>
  <c r="I20" i="1"/>
  <c r="S19" i="1"/>
  <c r="S19" i="14" s="1"/>
  <c r="I19" i="1"/>
  <c r="I19" i="14" s="1"/>
  <c r="H19" i="1"/>
  <c r="H19" i="14" s="1"/>
  <c r="S29" i="1"/>
  <c r="S29" i="14" s="1"/>
  <c r="H29" i="1"/>
  <c r="H29" i="14" s="1"/>
  <c r="I29" i="1"/>
  <c r="I29" i="14" s="1"/>
  <c r="G29" i="1"/>
  <c r="G29" i="14" s="1"/>
  <c r="S28" i="1"/>
  <c r="S28" i="14" s="1"/>
  <c r="H28" i="1"/>
  <c r="H28" i="14" s="1"/>
  <c r="I28" i="1"/>
  <c r="I28" i="14" s="1"/>
  <c r="G28" i="1"/>
  <c r="G28" i="14" s="1"/>
  <c r="S27" i="1"/>
  <c r="S27" i="14" s="1"/>
  <c r="I27" i="1"/>
  <c r="I27" i="14" s="1"/>
  <c r="H27" i="1"/>
  <c r="H27" i="14" s="1"/>
  <c r="G20" i="1"/>
  <c r="G24" i="1"/>
  <c r="G24" i="14" s="1"/>
  <c r="U29" i="1"/>
  <c r="U29" i="14" s="1"/>
  <c r="U28" i="1"/>
  <c r="U28" i="14" s="1"/>
  <c r="U24" i="1"/>
  <c r="U24" i="14" s="1"/>
  <c r="U19" i="1"/>
  <c r="U19" i="14" s="1"/>
  <c r="U20" i="1"/>
  <c r="U27" i="1"/>
  <c r="U27" i="14" s="1"/>
  <c r="F27" i="1"/>
  <c r="F27" i="14" s="1"/>
  <c r="X28" i="1"/>
  <c r="X28" i="14" s="1"/>
  <c r="E28" i="1"/>
  <c r="E28" i="14" s="1"/>
  <c r="X24" i="1"/>
  <c r="X24" i="14" s="1"/>
  <c r="E24" i="1"/>
  <c r="E24" i="14" s="1"/>
  <c r="X20" i="1"/>
  <c r="E20" i="1"/>
  <c r="F24" i="1"/>
  <c r="F24" i="14" s="1"/>
  <c r="X19" i="1"/>
  <c r="X19" i="14" s="1"/>
  <c r="E19" i="1"/>
  <c r="E19" i="14" s="1"/>
  <c r="X29" i="1"/>
  <c r="X29" i="14" s="1"/>
  <c r="E29" i="1"/>
  <c r="E29" i="14" s="1"/>
  <c r="F20" i="1"/>
  <c r="F28" i="1"/>
  <c r="F28" i="14" s="1"/>
  <c r="X27" i="1"/>
  <c r="X27" i="14" s="1"/>
  <c r="E27" i="1"/>
  <c r="E27" i="14" s="1"/>
  <c r="F19" i="1"/>
  <c r="F19" i="14" s="1"/>
  <c r="F29" i="1"/>
  <c r="F29" i="14" s="1"/>
  <c r="X59" i="14"/>
  <c r="U51" i="14"/>
  <c r="P48" i="14"/>
  <c r="U57" i="14"/>
  <c r="U50" i="14"/>
  <c r="X50" i="14"/>
  <c r="X65" i="14"/>
  <c r="P57" i="14"/>
  <c r="P49" i="14"/>
  <c r="Y55" i="14"/>
  <c r="Y56" i="14"/>
  <c r="X60" i="14"/>
  <c r="X55" i="14"/>
  <c r="U52" i="14"/>
  <c r="P56" i="14"/>
  <c r="U64" i="14"/>
  <c r="X63" i="14"/>
  <c r="X49" i="14"/>
  <c r="U47" i="14"/>
  <c r="U54" i="14"/>
  <c r="U58" i="14"/>
  <c r="Z48" i="14"/>
  <c r="P55" i="14"/>
  <c r="Y64" i="14"/>
  <c r="Y60" i="14"/>
  <c r="Z52" i="14"/>
  <c r="X58" i="14"/>
  <c r="Y53" i="14"/>
  <c r="X47" i="14"/>
  <c r="U49" i="14"/>
  <c r="Z55" i="14"/>
  <c r="Y58" i="14"/>
  <c r="Z50" i="14"/>
  <c r="X46" i="14"/>
  <c r="Z63" i="14"/>
  <c r="X52" i="14"/>
  <c r="Y65" i="14"/>
  <c r="P51" i="14"/>
  <c r="X64" i="14"/>
  <c r="Z65" i="14"/>
  <c r="X61" i="14"/>
  <c r="P58" i="14"/>
  <c r="Z47" i="14"/>
  <c r="P54" i="14"/>
  <c r="X56" i="14"/>
  <c r="U65" i="14"/>
  <c r="P63" i="14"/>
  <c r="P47" i="14"/>
  <c r="X57" i="14"/>
  <c r="U59" i="14"/>
  <c r="X54" i="14"/>
  <c r="P61" i="14"/>
  <c r="Z57" i="14"/>
  <c r="P60" i="14"/>
  <c r="Z62" i="14"/>
  <c r="Y59" i="14"/>
  <c r="Y61" i="14"/>
  <c r="Y48" i="14"/>
  <c r="U53" i="14"/>
  <c r="X48" i="14"/>
  <c r="P62" i="14"/>
  <c r="U55" i="14"/>
  <c r="X51" i="14"/>
  <c r="P64" i="14"/>
  <c r="Z58" i="14"/>
  <c r="P50" i="14"/>
  <c r="Y62" i="14"/>
  <c r="Z46" i="14"/>
  <c r="X53" i="14"/>
  <c r="Z56" i="14"/>
  <c r="U62" i="14"/>
  <c r="Y52" i="14"/>
  <c r="U61" i="14"/>
  <c r="U48" i="14"/>
  <c r="Z59" i="14"/>
  <c r="Y57" i="14"/>
  <c r="Z49" i="14"/>
  <c r="Y46" i="14"/>
  <c r="U63" i="14"/>
  <c r="Z51" i="14"/>
  <c r="P46" i="14"/>
  <c r="Z53" i="14"/>
  <c r="Z64" i="14"/>
  <c r="X62" i="14"/>
  <c r="P52" i="14"/>
  <c r="U46" i="14"/>
  <c r="Z61" i="14"/>
  <c r="Y54" i="14"/>
  <c r="Y63" i="14"/>
  <c r="Y49" i="14"/>
  <c r="Z54" i="14"/>
  <c r="P65" i="14"/>
  <c r="Z60" i="14"/>
  <c r="Y51" i="14"/>
  <c r="U56" i="14"/>
  <c r="Y50" i="14"/>
  <c r="P59" i="14"/>
  <c r="U60" i="14"/>
  <c r="P53" i="14"/>
  <c r="Y47" i="14"/>
  <c r="E21" i="1" l="1"/>
  <c r="E21" i="14" s="1"/>
  <c r="E20" i="14"/>
  <c r="U21" i="14"/>
  <c r="U20" i="14"/>
  <c r="Q21" i="14"/>
  <c r="Q20" i="14"/>
  <c r="X21" i="14"/>
  <c r="X20" i="14"/>
  <c r="W21" i="14"/>
  <c r="W20" i="14"/>
  <c r="P21" i="14"/>
  <c r="P20" i="14"/>
  <c r="K21" i="14"/>
  <c r="K20" i="14"/>
  <c r="F21" i="14"/>
  <c r="F20" i="14"/>
  <c r="G21" i="14"/>
  <c r="G20" i="14"/>
  <c r="H21" i="14"/>
  <c r="H20" i="14"/>
  <c r="T21" i="14"/>
  <c r="T20" i="14"/>
  <c r="L21" i="14"/>
  <c r="L20" i="14"/>
  <c r="N21" i="14"/>
  <c r="N20" i="14"/>
  <c r="V21" i="14"/>
  <c r="V20" i="14"/>
  <c r="J21" i="14"/>
  <c r="J20" i="14"/>
  <c r="R21" i="14"/>
  <c r="R20" i="14"/>
  <c r="I21" i="14"/>
  <c r="I20" i="14"/>
  <c r="S21" i="14"/>
  <c r="S20" i="14"/>
  <c r="O21" i="14"/>
  <c r="O20" i="14"/>
  <c r="M21" i="14"/>
  <c r="M20" i="14"/>
  <c r="R46" i="14"/>
  <c r="R48" i="14"/>
  <c r="R50" i="14"/>
  <c r="Q59" i="14"/>
  <c r="Q64" i="14"/>
  <c r="Q55" i="14"/>
  <c r="R62" i="14"/>
  <c r="R49" i="14"/>
  <c r="R60" i="14"/>
  <c r="Q47" i="14"/>
  <c r="Q50" i="14"/>
  <c r="R63" i="14"/>
  <c r="Q63" i="14"/>
  <c r="R51" i="14"/>
  <c r="Q49" i="14"/>
  <c r="R58" i="14"/>
  <c r="R61" i="14"/>
  <c r="R56" i="14"/>
  <c r="Q54" i="14"/>
  <c r="Q52" i="14"/>
  <c r="Q51" i="14"/>
  <c r="R65" i="14"/>
  <c r="R53" i="14"/>
  <c r="R54" i="14"/>
  <c r="Q53" i="14"/>
  <c r="R64" i="14"/>
  <c r="R55" i="14"/>
  <c r="Q65" i="14"/>
  <c r="Q46" i="14"/>
  <c r="Q48" i="14"/>
  <c r="R57" i="14"/>
  <c r="Q62" i="14"/>
  <c r="R52" i="14"/>
  <c r="Q58" i="14"/>
  <c r="Q61" i="14"/>
  <c r="Q56" i="14"/>
  <c r="R47" i="14"/>
  <c r="R59" i="14"/>
  <c r="Q57" i="14"/>
  <c r="Q60" i="14"/>
</calcChain>
</file>

<file path=xl/sharedStrings.xml><?xml version="1.0" encoding="utf-8"?>
<sst xmlns="http://schemas.openxmlformats.org/spreadsheetml/2006/main" count="2862" uniqueCount="325">
  <si>
    <t>Stove</t>
  </si>
  <si>
    <t>Ignition method</t>
  </si>
  <si>
    <t>Fuel</t>
  </si>
  <si>
    <t>Nalaikh</t>
  </si>
  <si>
    <t>GTZ 7.5</t>
  </si>
  <si>
    <t>Test Number</t>
  </si>
  <si>
    <t>Moisture, %</t>
  </si>
  <si>
    <t>Front lit, wood</t>
  </si>
  <si>
    <t>End lit, wood</t>
  </si>
  <si>
    <t>Top lit, wood</t>
  </si>
  <si>
    <t>Propane + wood</t>
  </si>
  <si>
    <t>Diesel + wood</t>
  </si>
  <si>
    <t>081</t>
  </si>
  <si>
    <t>SEET Laboratory Test</t>
  </si>
  <si>
    <t>Single Test Analysis  xxx.10.5</t>
  </si>
  <si>
    <t>Analysis Sheet:</t>
  </si>
  <si>
    <t>Coal, v. 2.58</t>
  </si>
  <si>
    <t>Stove Manufacturer</t>
  </si>
  <si>
    <t>Silver (Turkey)</t>
  </si>
  <si>
    <t>Stove Model</t>
  </si>
  <si>
    <t>T0126</t>
  </si>
  <si>
    <t>Report</t>
  </si>
  <si>
    <t>Date</t>
  </si>
  <si>
    <t>Time</t>
  </si>
  <si>
    <t>LHV, MJ/kg</t>
  </si>
  <si>
    <t>Analysed by</t>
  </si>
  <si>
    <t>Colour Coding</t>
  </si>
  <si>
    <t>Coal</t>
  </si>
  <si>
    <t>C Pemberton-Pigott</t>
  </si>
  <si>
    <t>Combustion efficiency</t>
  </si>
  <si>
    <t>Enter line numbers in Column C to</t>
  </si>
  <si>
    <t>Event</t>
  </si>
  <si>
    <t>Stove Power</t>
  </si>
  <si>
    <t>None</t>
  </si>
  <si>
    <t>Average</t>
  </si>
  <si>
    <t>CO2 Emitted</t>
  </si>
  <si>
    <t>CO Emitted</t>
  </si>
  <si>
    <t>CO emitted</t>
  </si>
  <si>
    <t>H20 Delta T</t>
  </si>
  <si>
    <t>MJ related</t>
  </si>
  <si>
    <t>divide the test into relevant sections.</t>
  </si>
  <si>
    <t>Occurs on</t>
  </si>
  <si>
    <t>per section</t>
  </si>
  <si>
    <t>CO/CO2</t>
  </si>
  <si>
    <t>/kg burned</t>
  </si>
  <si>
    <t>during this</t>
  </si>
  <si>
    <t>Mass related</t>
  </si>
  <si>
    <t>The last line is auto-set on Test Info page</t>
  </si>
  <si>
    <t>Line Number:</t>
  </si>
  <si>
    <t>Watts</t>
  </si>
  <si>
    <t>Water Eff %</t>
  </si>
  <si>
    <t>ratio</t>
  </si>
  <si>
    <t>g</t>
  </si>
  <si>
    <t>portion, g</t>
  </si>
  <si>
    <t>section</t>
  </si>
  <si>
    <t>Section 1</t>
  </si>
  <si>
    <t>Wood Ignition</t>
  </si>
  <si>
    <t>Section 2</t>
  </si>
  <si>
    <t>CO-CO2 reaches 2%</t>
  </si>
  <si>
    <t>Minutes of burn</t>
  </si>
  <si>
    <t>VALID</t>
  </si>
  <si>
    <t>This cooking section can overlap other sections</t>
  </si>
  <si>
    <t>Section 3</t>
  </si>
  <si>
    <t>Section 4</t>
  </si>
  <si>
    <t>CO/CO2 &lt;2%</t>
  </si>
  <si>
    <t>Whole test</t>
  </si>
  <si>
    <t>CO/CO2 &gt;2%</t>
  </si>
  <si>
    <t>90% fuel burned</t>
  </si>
  <si>
    <t>Whole Test</t>
  </si>
  <si>
    <t>Beginning line</t>
  </si>
  <si>
    <t>Initial Mass of Water Boiled, g</t>
  </si>
  <si>
    <t>Adjusted to 80 deg</t>
  </si>
  <si>
    <t>COOKING</t>
  </si>
  <si>
    <t>Ending line</t>
  </si>
  <si>
    <t>Time to Boil, minutes (Green section above)</t>
  </si>
  <si>
    <t>N/A</t>
  </si>
  <si>
    <t>minutes/Litre</t>
  </si>
  <si>
    <t>Fuel burned, g</t>
  </si>
  <si>
    <t>Fuel used to Boil, g (Green section above)</t>
  </si>
  <si>
    <t>g/minute</t>
  </si>
  <si>
    <t>Minutes of test</t>
  </si>
  <si>
    <t>Sp Fuel Consumption to boil, g/litre</t>
  </si>
  <si>
    <t>g/minute/litre</t>
  </si>
  <si>
    <t>Avg g/minute</t>
  </si>
  <si>
    <t>Energy to boil 1 litre, MJ</t>
  </si>
  <si>
    <t>Eff v.s. theoretical need</t>
  </si>
  <si>
    <t>Max:Min ratio</t>
  </si>
  <si>
    <t>CO emitted to boil 1 litre, g</t>
  </si>
  <si>
    <t xml:space="preserve">Stage        </t>
  </si>
  <si>
    <t>CO, g Per hour</t>
  </si>
  <si>
    <t>CO, g/MJ</t>
  </si>
  <si>
    <t>CO g/kg AR</t>
  </si>
  <si>
    <t>CO2 g/MJ</t>
  </si>
  <si>
    <t>CO2 g/kg AR</t>
  </si>
  <si>
    <t>Check for ash correction</t>
  </si>
  <si>
    <t>PM 1.0 g</t>
  </si>
  <si>
    <t>PM 2.5 g</t>
  </si>
  <si>
    <t>PM 4.0 g</t>
  </si>
  <si>
    <t>PM 10 g</t>
  </si>
  <si>
    <t>PM2.5 mg/MJ</t>
  </si>
  <si>
    <t>PM2.5 g/kg AR</t>
  </si>
  <si>
    <t>PM10 mg/MJ</t>
  </si>
  <si>
    <t>PM10 g/kg AR</t>
  </si>
  <si>
    <t>Note:</t>
  </si>
  <si>
    <t>MJ Yielded</t>
  </si>
  <si>
    <t>Fuel, kg/hr AR</t>
  </si>
  <si>
    <t>Thermal Eff</t>
  </si>
  <si>
    <t>Heat, kW</t>
  </si>
  <si>
    <t>Net heat, kW</t>
  </si>
  <si>
    <t>Time, Hrs</t>
  </si>
  <si>
    <t>Net KWHours</t>
  </si>
  <si>
    <t>Net Heat is the same as the electric power</t>
  </si>
  <si>
    <t>needed for the same amount of heat to be</t>
  </si>
  <si>
    <t>delivered into the home.</t>
  </si>
  <si>
    <t>Totals ignore section overlaps/underlaps</t>
  </si>
  <si>
    <t>CO-CO2 reaches 2.00%</t>
  </si>
  <si>
    <t>CO/CO2 &lt;2.00%</t>
  </si>
  <si>
    <t>CO/CO2 reaches 0.10%</t>
  </si>
  <si>
    <t>CO/CO2 &lt;0.10%</t>
  </si>
  <si>
    <t>CO-CO2 reaches 0.02%</t>
  </si>
  <si>
    <t>CO-CO2 &lt;0.02%</t>
  </si>
  <si>
    <t>Test No. 081</t>
  </si>
  <si>
    <t>Ulaanbaatar</t>
  </si>
  <si>
    <t>Traditional stove, traditional fire</t>
  </si>
  <si>
    <t>CO-CO2 reaches 10%</t>
  </si>
  <si>
    <t>CO-CO2 &gt;10%</t>
  </si>
  <si>
    <t>Test No. 091</t>
  </si>
  <si>
    <t>Traditional, dried coal, front lit</t>
  </si>
  <si>
    <t>111 Anard+Gas</t>
  </si>
  <si>
    <t>112 Anard+diesel</t>
  </si>
  <si>
    <t>091</t>
  </si>
  <si>
    <t>091 Trad Dry Coal</t>
  </si>
  <si>
    <t>116 Silver T-0126+Air</t>
  </si>
  <si>
    <t>115 Silver T-0126</t>
  </si>
  <si>
    <t>Test No. 117</t>
  </si>
  <si>
    <t>GTZ's contractor</t>
  </si>
  <si>
    <t>Refuelled</t>
  </si>
  <si>
    <t>Refuelled, CO/CO2 &lt;2%</t>
  </si>
  <si>
    <t>Second burn</t>
  </si>
  <si>
    <t>Test No. 111</t>
  </si>
  <si>
    <t>Anard</t>
  </si>
  <si>
    <t>ASE-7</t>
  </si>
  <si>
    <t>Dying fire</t>
  </si>
  <si>
    <t>Test Ended 77% burned</t>
  </si>
  <si>
    <t>Test No. 112</t>
  </si>
  <si>
    <t>Test ended</t>
  </si>
  <si>
    <t>Street</t>
  </si>
  <si>
    <t>MM-0</t>
  </si>
  <si>
    <t>Pot boiling</t>
  </si>
  <si>
    <t>CO/CO2 reaches 5%</t>
  </si>
  <si>
    <t>Ash-corrected Fuel to Boil, g (Green section above)</t>
  </si>
  <si>
    <t>Eff, adjusted for temperature</t>
  </si>
  <si>
    <t>Notes:</t>
  </si>
  <si>
    <t>Cooking Eff</t>
  </si>
  <si>
    <t>Net Heat is the same as</t>
  </si>
  <si>
    <t>the electrical heat needed</t>
  </si>
  <si>
    <t xml:space="preserve"> for the same amount of </t>
  </si>
  <si>
    <t xml:space="preserve">heat to be delivered into </t>
  </si>
  <si>
    <t>the home.</t>
  </si>
  <si>
    <t xml:space="preserve">Totals ignore section </t>
  </si>
  <si>
    <t>overlaps and underlaps</t>
  </si>
  <si>
    <t>End Lit, wood</t>
  </si>
  <si>
    <t>CO/CO2 ratio, %</t>
  </si>
  <si>
    <t>COMPARISONS - RELATIVE</t>
  </si>
  <si>
    <t>CO, g/Net MJ</t>
  </si>
  <si>
    <t>PM2.5 mg/net MJ</t>
  </si>
  <si>
    <t>PM 2.5 mg/Net MJ</t>
  </si>
  <si>
    <t>CO g/ Net MJ</t>
  </si>
  <si>
    <t>Stove Comparisons, February 2011</t>
  </si>
  <si>
    <t>117 GTZ 7.5</t>
  </si>
  <si>
    <t>Stove Manufacturer:</t>
  </si>
  <si>
    <t>Stove Model:</t>
  </si>
  <si>
    <t>CO/CO2 = 2%</t>
  </si>
  <si>
    <t>Front lit wood</t>
  </si>
  <si>
    <t>MM-1</t>
  </si>
  <si>
    <t>CO/CO2 reaches 2%</t>
  </si>
  <si>
    <t>124 MM-1</t>
  </si>
  <si>
    <t>Stove test comparison table</t>
  </si>
  <si>
    <t>Disturbed</t>
  </si>
  <si>
    <t>Hour 3</t>
  </si>
  <si>
    <t>Single Test Analysis 141.10.5.3</t>
  </si>
  <si>
    <t>Test No. 141</t>
  </si>
  <si>
    <t>v. 2.594</t>
  </si>
  <si>
    <t>Temuun Ulzii</t>
  </si>
  <si>
    <t>TZ1</t>
  </si>
  <si>
    <t>141 TZ1 FLDD</t>
  </si>
  <si>
    <t>Single Test Analysis 137.10.5.3</t>
  </si>
  <si>
    <t>Test No. 137</t>
  </si>
  <si>
    <t>ELCD Round</t>
  </si>
  <si>
    <t>CO/CO2 =2%</t>
  </si>
  <si>
    <t>CO/CO2 =5%</t>
  </si>
  <si>
    <t>CO/CO2 &gt;5%</t>
  </si>
  <si>
    <t>Single Test Analysis 135.10.5.3</t>
  </si>
  <si>
    <t>Test No. 135</t>
  </si>
  <si>
    <t>Royal</t>
  </si>
  <si>
    <t>Royal 1</t>
  </si>
  <si>
    <t>CO/CO2 &lt; 1%</t>
  </si>
  <si>
    <t>CO/CO2 &lt;0.1%</t>
  </si>
  <si>
    <t>Single Test Analysis 125.10.5.3</t>
  </si>
  <si>
    <t>Test No. 125</t>
  </si>
  <si>
    <t>Modern Traditional Stove, well made</t>
  </si>
  <si>
    <t>114 GTZ 7.4</t>
  </si>
  <si>
    <t>136 Silver 181</t>
  </si>
  <si>
    <t>138 Gold DD</t>
  </si>
  <si>
    <t>139 ANARD ASE-7</t>
  </si>
  <si>
    <t>142 MM2</t>
  </si>
  <si>
    <t>Single Test Analysis 138.10.5.3</t>
  </si>
  <si>
    <t>Test No. 138</t>
  </si>
  <si>
    <t>Individual</t>
  </si>
  <si>
    <t>Gold DD 1</t>
  </si>
  <si>
    <t>Single Test Analysis 139.10.5.3</t>
  </si>
  <si>
    <t>Test No. 139</t>
  </si>
  <si>
    <t>ANARD</t>
  </si>
  <si>
    <t>CO/CO2 =10%</t>
  </si>
  <si>
    <t>CO/CO2 &gt;10%</t>
  </si>
  <si>
    <t>Single Test Analysis 136.10.5.3</t>
  </si>
  <si>
    <t>Test No. 136</t>
  </si>
  <si>
    <t>Silver</t>
  </si>
  <si>
    <t>Single Test Analysis 117.10.5.3</t>
  </si>
  <si>
    <t>Single Test Analysis 124.10.5.3</t>
  </si>
  <si>
    <t>Test No. 124</t>
  </si>
  <si>
    <t>MM-1 Coal Stove</t>
  </si>
  <si>
    <t>Single Test Analysis 130.10.5.3</t>
  </si>
  <si>
    <t>Test No. 130</t>
  </si>
  <si>
    <t>GIZ</t>
  </si>
  <si>
    <t>GIZ 5, Round</t>
  </si>
  <si>
    <t>130 GTZ5-TLUD</t>
  </si>
  <si>
    <t>Single Test Analysis 081.10.5.3</t>
  </si>
  <si>
    <t>Single Test Analysis 106.10.5.3</t>
  </si>
  <si>
    <t>Test No. 106</t>
  </si>
  <si>
    <t>Single Test Analysis 114.10.5.3</t>
  </si>
  <si>
    <t>Test No. 114</t>
  </si>
  <si>
    <t>GTZ</t>
  </si>
  <si>
    <t>GTZ 7.4</t>
  </si>
  <si>
    <t>CO-CO2 goes below 2%</t>
  </si>
  <si>
    <t>Shake grate</t>
  </si>
  <si>
    <t>Shake grate 1</t>
  </si>
  <si>
    <t>Shake grate 2</t>
  </si>
  <si>
    <t>Shake grate 3</t>
  </si>
  <si>
    <t>Single Test Analysis 115.10.5.3</t>
  </si>
  <si>
    <t>Test No. 115</t>
  </si>
  <si>
    <t>CO-CO2 back to &lt;2%</t>
  </si>
  <si>
    <t>CO-CO2 &lt;2%</t>
  </si>
  <si>
    <t>Single Test Analysis 116, not for rating.10.5.3</t>
  </si>
  <si>
    <t>Test No. 116, not for rating</t>
  </si>
  <si>
    <t>Single Test Analysis 131.10.5.3</t>
  </si>
  <si>
    <t>Test No. 131</t>
  </si>
  <si>
    <t>NDHSHZ</t>
  </si>
  <si>
    <t>NHD 1 TLUD</t>
  </si>
  <si>
    <t>CO-CO2 = 2%</t>
  </si>
  <si>
    <t>CO-CO2 &gt;2%</t>
  </si>
  <si>
    <t>131 NDH TLUD</t>
  </si>
  <si>
    <t>Single Test Analysis 122 Misuse.10.5.3</t>
  </si>
  <si>
    <t>Test No. 122 Misuse</t>
  </si>
  <si>
    <t>CO/CO2 &gt;2.00%</t>
  </si>
  <si>
    <t>122 MM1 Misuse</t>
  </si>
  <si>
    <t>Analysis 2.59.4</t>
  </si>
  <si>
    <t>Stove Name/Conditon</t>
  </si>
  <si>
    <t>Single Test Analysis 091.10.5.3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</si>
  <si>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</si>
  <si>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</si>
  <si>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</si>
  <si>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</si>
  <si>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</si>
  <si>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</si>
  <si>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</si>
  <si>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</si>
  <si>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</si>
  <si>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</si>
  <si>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</si>
  <si>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</si>
  <si>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</si>
  <si>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</si>
  <si>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</si>
  <si>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</si>
  <si>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</si>
  <si>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</si>
  <si>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</si>
  <si>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</si>
  <si>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Col</t>
  </si>
  <si>
    <t>Bottom lit, wood</t>
  </si>
  <si>
    <t>B</t>
  </si>
  <si>
    <t>Burn, minutes</t>
  </si>
  <si>
    <t>Thermal Eff, %</t>
  </si>
  <si>
    <t>Consumption, kg/hr AR</t>
  </si>
  <si>
    <t>Avg KW, Total</t>
  </si>
  <si>
    <t>Avg kW, Net to room</t>
  </si>
  <si>
    <t>Est. PM2.5 reduction</t>
  </si>
  <si>
    <t>Est. CO reduction</t>
  </si>
  <si>
    <t>Rel. consumption, kg/hr AR</t>
  </si>
  <si>
    <t>Rel. CO g/Net MJ</t>
  </si>
  <si>
    <t>Rel. CO/CO2 ratio, %</t>
  </si>
  <si>
    <t>Rel. PM 2.5 mg/Net MJ</t>
  </si>
  <si>
    <t>Rel. Thermal efficiency, %</t>
  </si>
  <si>
    <t>Rel. Avg kW, Total</t>
  </si>
  <si>
    <t>Rel. Avg kW, Net to room</t>
  </si>
  <si>
    <t>Enter the Row number above to see the paremeter on that row. For example Cell P34 has '19' which puts the contents of Row 19 above into column P on this table.</t>
  </si>
  <si>
    <t>Est. fuel saving</t>
  </si>
  <si>
    <t>CRITERIA</t>
  </si>
  <si>
    <t>Dry Nalaikh</t>
  </si>
  <si>
    <t>Kilowatts, Net</t>
  </si>
  <si>
    <t>Fuel saving</t>
  </si>
  <si>
    <t>PM2.5 reduction</t>
  </si>
  <si>
    <t>CO reduction</t>
  </si>
  <si>
    <t>Target</t>
  </si>
  <si>
    <t>Kilowatts, Total</t>
  </si>
  <si>
    <t>Hot refuelling</t>
  </si>
  <si>
    <t>5 year life</t>
  </si>
  <si>
    <t>Locally made</t>
  </si>
  <si>
    <t>Yes</t>
  </si>
  <si>
    <t>Self-maintain</t>
  </si>
  <si>
    <t>Good looks</t>
  </si>
  <si>
    <t>Control heat</t>
  </si>
  <si>
    <t>Under $130</t>
  </si>
  <si>
    <t>No</t>
  </si>
  <si>
    <t>Heats well</t>
  </si>
  <si>
    <t>Fast to cook heat</t>
  </si>
  <si>
    <t>Edit this section as you deem appropriate</t>
  </si>
  <si>
    <t>Enter your target savings and performance into the 4 Blue cells</t>
  </si>
  <si>
    <t>125 Good Trad</t>
  </si>
  <si>
    <t>081 Avg Traditional</t>
  </si>
  <si>
    <t>135 Royal 1 TLUD</t>
  </si>
  <si>
    <t>137 Round ELCD</t>
  </si>
  <si>
    <t>106 ELCD MM-0</t>
  </si>
  <si>
    <t>Rel. Test length,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</si>
</sst>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-* #,##0_-;\-* #,##0_-;_-* &quot;-&quot;??_-;_-@_-"/>
    <numFmt numFmtId="165" formatCode="hh:mm\ AM/PM"/>
    <numFmt numFmtId="166" formatCode="_-* #,##0.0_-;\-* #,##0.0_-;_-* &quot;-&quot;??_-;_-@_-"/>
    <numFmt numFmtId="167" formatCode="0_ ;[Red]\-0\ "/>
    <numFmt numFmtId="168" formatCode="0.0%"/>
    <numFmt numFmtId="169" formatCode="_(* #,##0.0_);_(* \(#,##0.0\);_(* &quot;-&quot;??_);_(@_)"/>
    <numFmt numFmtId="170" formatCode="0.0_ ;[Red]\-0.0\ "/>
    <numFmt numFmtId="171" formatCode="0.00_ ;[Red]\-0.00\ "/>
    <numFmt numFmtId="172" formatCode="_-* #,##0.000_-;\-* #,##0.000_-;_-* &quot;-&quot;??_-;_-@_-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C28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quotePrefix="1" applyAlignment="1">
      <alignment horizontal="center"/>
    </xf>
    <xf numFmtId="0" fontId="0" fillId="2" borderId="0" xfId="0" applyFill="1"/>
    <xf numFmtId="164" fontId="4" fillId="0" borderId="0" xfId="1" applyNumberFormat="1" applyFont="1" applyAlignment="1">
      <alignment horizontal="right"/>
    </xf>
    <xf numFmtId="164" fontId="5" fillId="0" borderId="0" xfId="1" applyNumberFormat="1" applyFont="1"/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3" fillId="0" borderId="3" xfId="1" applyNumberFormat="1" applyFont="1" applyBorder="1"/>
    <xf numFmtId="164" fontId="3" fillId="0" borderId="4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3" fillId="0" borderId="6" xfId="1" applyNumberFormat="1" applyFont="1" applyBorder="1"/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5" xfId="0" applyBorder="1"/>
    <xf numFmtId="14" fontId="3" fillId="0" borderId="8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6" fontId="3" fillId="0" borderId="10" xfId="1" applyNumberFormat="1" applyFont="1" applyBorder="1" applyAlignment="1"/>
    <xf numFmtId="164" fontId="3" fillId="0" borderId="1" xfId="1" applyNumberFormat="1" applyFont="1" applyFill="1" applyBorder="1" applyProtection="1">
      <protection locked="0"/>
    </xf>
    <xf numFmtId="164" fontId="3" fillId="0" borderId="8" xfId="1" applyNumberFormat="1" applyFont="1" applyFill="1" applyBorder="1"/>
    <xf numFmtId="0" fontId="0" fillId="0" borderId="11" xfId="0" applyBorder="1"/>
    <xf numFmtId="0" fontId="0" fillId="3" borderId="7" xfId="0" applyFill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167" fontId="7" fillId="6" borderId="7" xfId="0" applyNumberFormat="1" applyFont="1" applyFill="1" applyBorder="1" applyAlignment="1">
      <alignment horizontal="center"/>
    </xf>
    <xf numFmtId="49" fontId="3" fillId="6" borderId="4" xfId="1" applyNumberFormat="1" applyFont="1" applyFill="1" applyBorder="1" applyAlignment="1" applyProtection="1">
      <alignment horizontal="right"/>
      <protection locked="0"/>
    </xf>
    <xf numFmtId="164" fontId="3" fillId="6" borderId="3" xfId="1" applyNumberFormat="1" applyFont="1" applyFill="1" applyBorder="1" applyProtection="1">
      <protection locked="0"/>
    </xf>
    <xf numFmtId="164" fontId="3" fillId="6" borderId="3" xfId="1" applyNumberFormat="1" applyFont="1" applyFill="1" applyBorder="1"/>
    <xf numFmtId="168" fontId="3" fillId="6" borderId="5" xfId="2" applyNumberFormat="1" applyFont="1" applyFill="1" applyBorder="1"/>
    <xf numFmtId="168" fontId="3" fillId="6" borderId="7" xfId="2" applyNumberFormat="1" applyFont="1" applyFill="1" applyBorder="1" applyAlignment="1">
      <alignment horizontal="right"/>
    </xf>
    <xf numFmtId="164" fontId="3" fillId="6" borderId="3" xfId="1" applyNumberFormat="1" applyFont="1" applyFill="1" applyBorder="1" applyAlignment="1">
      <alignment horizontal="right"/>
    </xf>
    <xf numFmtId="164" fontId="3" fillId="6" borderId="4" xfId="1" applyNumberFormat="1" applyFont="1" applyFill="1" applyBorder="1" applyAlignment="1">
      <alignment horizontal="right"/>
    </xf>
    <xf numFmtId="166" fontId="3" fillId="6" borderId="5" xfId="1" applyNumberFormat="1" applyFont="1" applyFill="1" applyBorder="1" applyAlignment="1">
      <alignment horizontal="right"/>
    </xf>
    <xf numFmtId="0" fontId="6" fillId="6" borderId="4" xfId="0" applyFont="1" applyFill="1" applyBorder="1"/>
    <xf numFmtId="167" fontId="7" fillId="7" borderId="7" xfId="0" applyNumberFormat="1" applyFont="1" applyFill="1" applyBorder="1" applyAlignment="1">
      <alignment horizontal="center"/>
    </xf>
    <xf numFmtId="49" fontId="3" fillId="6" borderId="10" xfId="1" quotePrefix="1" applyNumberFormat="1" applyFont="1" applyFill="1" applyBorder="1" applyAlignment="1" applyProtection="1">
      <alignment horizontal="right"/>
      <protection locked="0"/>
    </xf>
    <xf numFmtId="164" fontId="3" fillId="6" borderId="8" xfId="1" applyNumberFormat="1" applyFont="1" applyFill="1" applyBorder="1" applyProtection="1">
      <protection locked="0"/>
    </xf>
    <xf numFmtId="164" fontId="3" fillId="6" borderId="14" xfId="1" applyNumberFormat="1" applyFont="1" applyFill="1" applyBorder="1"/>
    <xf numFmtId="43" fontId="3" fillId="6" borderId="15" xfId="1" applyFont="1" applyFill="1" applyBorder="1"/>
    <xf numFmtId="164" fontId="3" fillId="8" borderId="9" xfId="1" applyNumberFormat="1" applyFont="1" applyFill="1" applyBorder="1" applyAlignment="1" applyProtection="1">
      <alignment horizontal="center"/>
      <protection locked="0"/>
    </xf>
    <xf numFmtId="164" fontId="3" fillId="0" borderId="2" xfId="1" applyNumberFormat="1" applyFont="1" applyBorder="1"/>
    <xf numFmtId="164" fontId="3" fillId="0" borderId="14" xfId="1" applyNumberFormat="1" applyFont="1" applyBorder="1"/>
    <xf numFmtId="166" fontId="0" fillId="0" borderId="14" xfId="0" applyNumberFormat="1" applyBorder="1"/>
    <xf numFmtId="0" fontId="0" fillId="0" borderId="15" xfId="0" applyBorder="1"/>
    <xf numFmtId="167" fontId="7" fillId="9" borderId="7" xfId="1" applyNumberFormat="1" applyFont="1" applyFill="1" applyBorder="1" applyAlignment="1">
      <alignment horizontal="center"/>
    </xf>
    <xf numFmtId="49" fontId="0" fillId="0" borderId="12" xfId="0" applyNumberForma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167" fontId="7" fillId="10" borderId="7" xfId="1" applyNumberFormat="1" applyFont="1" applyFill="1" applyBorder="1" applyAlignment="1">
      <alignment horizontal="center"/>
    </xf>
    <xf numFmtId="49" fontId="3" fillId="7" borderId="4" xfId="1" applyNumberFormat="1" applyFont="1" applyFill="1" applyBorder="1" applyAlignment="1" applyProtection="1">
      <alignment horizontal="right"/>
      <protection locked="0"/>
    </xf>
    <xf numFmtId="164" fontId="3" fillId="7" borderId="4" xfId="1" applyNumberFormat="1" applyFont="1" applyFill="1" applyBorder="1" applyProtection="1">
      <protection locked="0"/>
    </xf>
    <xf numFmtId="164" fontId="3" fillId="7" borderId="4" xfId="1" applyNumberFormat="1" applyFont="1" applyFill="1" applyBorder="1"/>
    <xf numFmtId="168" fontId="3" fillId="7" borderId="4" xfId="2" applyNumberFormat="1" applyFont="1" applyFill="1" applyBorder="1"/>
    <xf numFmtId="168" fontId="3" fillId="7" borderId="7" xfId="2" applyNumberFormat="1" applyFont="1" applyFill="1" applyBorder="1" applyAlignment="1">
      <alignment horizontal="right"/>
    </xf>
    <xf numFmtId="164" fontId="3" fillId="7" borderId="7" xfId="1" applyNumberFormat="1" applyFont="1" applyFill="1" applyBorder="1" applyAlignment="1">
      <alignment horizontal="right"/>
    </xf>
    <xf numFmtId="166" fontId="3" fillId="7" borderId="7" xfId="1" applyNumberFormat="1" applyFont="1" applyFill="1" applyBorder="1" applyAlignment="1">
      <alignment horizontal="right"/>
    </xf>
    <xf numFmtId="0" fontId="6" fillId="7" borderId="7" xfId="0" applyFont="1" applyFill="1" applyBorder="1"/>
    <xf numFmtId="167" fontId="7" fillId="11" borderId="7" xfId="1" applyNumberFormat="1" applyFont="1" applyFill="1" applyBorder="1" applyAlignment="1">
      <alignment horizontal="center"/>
    </xf>
    <xf numFmtId="164" fontId="3" fillId="7" borderId="7" xfId="1" applyNumberFormat="1" applyFont="1" applyFill="1" applyBorder="1" applyProtection="1">
      <protection locked="0"/>
    </xf>
    <xf numFmtId="164" fontId="3" fillId="7" borderId="2" xfId="1" applyNumberFormat="1" applyFont="1" applyFill="1" applyBorder="1"/>
    <xf numFmtId="43" fontId="3" fillId="7" borderId="15" xfId="1" applyFont="1" applyFill="1" applyBorder="1"/>
    <xf numFmtId="164" fontId="3" fillId="8" borderId="7" xfId="1" applyNumberFormat="1" applyFont="1" applyFill="1" applyBorder="1" applyAlignment="1" applyProtection="1">
      <alignment horizontal="center"/>
      <protection locked="0"/>
    </xf>
    <xf numFmtId="164" fontId="3" fillId="0" borderId="6" xfId="1" applyNumberFormat="1" applyFont="1" applyBorder="1" applyAlignment="1">
      <alignment horizontal="right"/>
    </xf>
    <xf numFmtId="166" fontId="0" fillId="0" borderId="6" xfId="0" applyNumberFormat="1" applyBorder="1"/>
    <xf numFmtId="49" fontId="3" fillId="9" borderId="5" xfId="1" applyNumberFormat="1" applyFont="1" applyFill="1" applyBorder="1" applyAlignment="1" applyProtection="1">
      <alignment horizontal="right"/>
      <protection locked="0"/>
    </xf>
    <xf numFmtId="164" fontId="3" fillId="9" borderId="4" xfId="1" applyNumberFormat="1" applyFont="1" applyFill="1" applyBorder="1" applyProtection="1">
      <protection locked="0"/>
    </xf>
    <xf numFmtId="164" fontId="3" fillId="9" borderId="4" xfId="1" applyNumberFormat="1" applyFont="1" applyFill="1" applyBorder="1"/>
    <xf numFmtId="168" fontId="3" fillId="9" borderId="4" xfId="2" applyNumberFormat="1" applyFont="1" applyFill="1" applyBorder="1"/>
    <xf numFmtId="168" fontId="3" fillId="9" borderId="7" xfId="2" applyNumberFormat="1" applyFont="1" applyFill="1" applyBorder="1" applyAlignment="1">
      <alignment horizontal="right"/>
    </xf>
    <xf numFmtId="164" fontId="3" fillId="9" borderId="7" xfId="1" applyNumberFormat="1" applyFont="1" applyFill="1" applyBorder="1" applyAlignment="1">
      <alignment horizontal="right"/>
    </xf>
    <xf numFmtId="166" fontId="3" fillId="9" borderId="7" xfId="1" applyNumberFormat="1" applyFont="1" applyFill="1" applyBorder="1" applyAlignment="1">
      <alignment horizontal="right"/>
    </xf>
    <xf numFmtId="0" fontId="6" fillId="9" borderId="7" xfId="0" applyFont="1" applyFill="1" applyBorder="1"/>
    <xf numFmtId="164" fontId="3" fillId="9" borderId="7" xfId="1" applyNumberFormat="1" applyFont="1" applyFill="1" applyBorder="1" applyProtection="1">
      <protection locked="0"/>
    </xf>
    <xf numFmtId="164" fontId="3" fillId="9" borderId="2" xfId="1" applyNumberFormat="1" applyFont="1" applyFill="1" applyBorder="1"/>
    <xf numFmtId="43" fontId="3" fillId="9" borderId="15" xfId="1" applyFont="1" applyFill="1" applyBorder="1"/>
    <xf numFmtId="49" fontId="3" fillId="10" borderId="5" xfId="1" applyNumberFormat="1" applyFont="1" applyFill="1" applyBorder="1" applyAlignment="1" applyProtection="1">
      <alignment horizontal="right"/>
      <protection locked="0"/>
    </xf>
    <xf numFmtId="164" fontId="3" fillId="10" borderId="4" xfId="1" applyNumberFormat="1" applyFont="1" applyFill="1" applyBorder="1" applyProtection="1">
      <protection locked="0"/>
    </xf>
    <xf numFmtId="164" fontId="3" fillId="10" borderId="4" xfId="1" applyNumberFormat="1" applyFont="1" applyFill="1" applyBorder="1"/>
    <xf numFmtId="168" fontId="3" fillId="10" borderId="4" xfId="2" applyNumberFormat="1" applyFont="1" applyFill="1" applyBorder="1"/>
    <xf numFmtId="168" fontId="3" fillId="10" borderId="7" xfId="2" applyNumberFormat="1" applyFont="1" applyFill="1" applyBorder="1" applyAlignment="1">
      <alignment horizontal="right"/>
    </xf>
    <xf numFmtId="164" fontId="3" fillId="10" borderId="7" xfId="1" applyNumberFormat="1" applyFont="1" applyFill="1" applyBorder="1" applyAlignment="1">
      <alignment horizontal="right"/>
    </xf>
    <xf numFmtId="166" fontId="3" fillId="10" borderId="7" xfId="1" applyNumberFormat="1" applyFont="1" applyFill="1" applyBorder="1" applyAlignment="1">
      <alignment horizontal="right"/>
    </xf>
    <xf numFmtId="0" fontId="6" fillId="10" borderId="7" xfId="0" applyFont="1" applyFill="1" applyBorder="1"/>
    <xf numFmtId="166" fontId="3" fillId="10" borderId="9" xfId="1" applyNumberFormat="1" applyFont="1" applyFill="1" applyBorder="1" applyAlignment="1">
      <alignment horizontal="right"/>
    </xf>
    <xf numFmtId="164" fontId="3" fillId="10" borderId="4" xfId="1" applyNumberFormat="1" applyFont="1" applyFill="1" applyBorder="1" applyProtection="1"/>
    <xf numFmtId="164" fontId="3" fillId="10" borderId="2" xfId="1" applyNumberFormat="1" applyFont="1" applyFill="1" applyBorder="1"/>
    <xf numFmtId="43" fontId="3" fillId="10" borderId="15" xfId="1" applyFont="1" applyFill="1" applyBorder="1"/>
    <xf numFmtId="0" fontId="0" fillId="0" borderId="16" xfId="0" applyBorder="1"/>
    <xf numFmtId="0" fontId="0" fillId="0" borderId="5" xfId="0" quotePrefix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64" fontId="0" fillId="0" borderId="0" xfId="0" applyNumberFormat="1" applyBorder="1"/>
    <xf numFmtId="0" fontId="0" fillId="11" borderId="17" xfId="0" applyFill="1" applyBorder="1"/>
    <xf numFmtId="0" fontId="0" fillId="11" borderId="0" xfId="0" applyFill="1" applyBorder="1" applyAlignment="1">
      <alignment horizontal="left"/>
    </xf>
    <xf numFmtId="164" fontId="0" fillId="11" borderId="18" xfId="0" applyNumberFormat="1" applyFont="1" applyFill="1" applyBorder="1"/>
    <xf numFmtId="0" fontId="0" fillId="0" borderId="5" xfId="0" applyBorder="1" applyAlignment="1">
      <alignment horizontal="right"/>
    </xf>
    <xf numFmtId="164" fontId="7" fillId="6" borderId="6" xfId="1" applyNumberFormat="1" applyFont="1" applyFill="1" applyBorder="1"/>
    <xf numFmtId="0" fontId="8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11" borderId="19" xfId="0" applyFill="1" applyBorder="1" applyAlignment="1">
      <alignment horizontal="left"/>
    </xf>
    <xf numFmtId="164" fontId="0" fillId="11" borderId="13" xfId="0" applyNumberFormat="1" applyFont="1" applyFill="1" applyBorder="1"/>
    <xf numFmtId="43" fontId="3" fillId="6" borderId="6" xfId="1" applyNumberFormat="1" applyFont="1" applyFill="1" applyBorder="1"/>
    <xf numFmtId="43" fontId="10" fillId="0" borderId="13" xfId="1" applyFont="1" applyBorder="1" applyAlignment="1">
      <alignment horizontal="right"/>
    </xf>
    <xf numFmtId="43" fontId="10" fillId="0" borderId="6" xfId="0" applyNumberFormat="1" applyFont="1" applyBorder="1" applyAlignment="1">
      <alignment horizontal="right"/>
    </xf>
    <xf numFmtId="0" fontId="0" fillId="0" borderId="6" xfId="0" applyBorder="1"/>
    <xf numFmtId="0" fontId="0" fillId="0" borderId="20" xfId="0" applyBorder="1"/>
    <xf numFmtId="166" fontId="3" fillId="11" borderId="13" xfId="1" applyNumberFormat="1" applyFont="1" applyFill="1" applyBorder="1"/>
    <xf numFmtId="0" fontId="0" fillId="0" borderId="12" xfId="0" applyBorder="1" applyAlignment="1">
      <alignment horizontal="right"/>
    </xf>
    <xf numFmtId="43" fontId="3" fillId="6" borderId="0" xfId="1" applyNumberFormat="1" applyFont="1" applyFill="1" applyBorder="1"/>
    <xf numFmtId="43" fontId="10" fillId="0" borderId="0" xfId="0" applyNumberFormat="1" applyFont="1" applyBorder="1" applyAlignment="1">
      <alignment horizontal="right"/>
    </xf>
    <xf numFmtId="169" fontId="0" fillId="11" borderId="13" xfId="0" applyNumberFormat="1" applyFont="1" applyFill="1" applyBorder="1"/>
    <xf numFmtId="166" fontId="3" fillId="6" borderId="0" xfId="1" applyNumberFormat="1" applyFont="1" applyFill="1" applyBorder="1" applyAlignment="1">
      <alignment horizontal="right"/>
    </xf>
    <xf numFmtId="43" fontId="3" fillId="11" borderId="13" xfId="1" applyFont="1" applyFill="1" applyBorder="1"/>
    <xf numFmtId="43" fontId="0" fillId="6" borderId="0" xfId="0" applyNumberFormat="1" applyFont="1" applyFill="1" applyBorder="1" applyAlignment="1">
      <alignment horizontal="right"/>
    </xf>
    <xf numFmtId="43" fontId="10" fillId="0" borderId="9" xfId="0" applyNumberFormat="1" applyFont="1" applyBorder="1" applyAlignment="1">
      <alignment horizontal="right"/>
    </xf>
    <xf numFmtId="0" fontId="6" fillId="0" borderId="1" xfId="0" applyFont="1" applyFill="1" applyBorder="1" applyProtection="1">
      <protection locked="0"/>
    </xf>
    <xf numFmtId="0" fontId="0" fillId="11" borderId="21" xfId="0" applyFill="1" applyBorder="1" applyAlignment="1">
      <alignment horizontal="left"/>
    </xf>
    <xf numFmtId="43" fontId="3" fillId="11" borderId="22" xfId="1" applyFont="1" applyFill="1" applyBorder="1" applyProtection="1"/>
    <xf numFmtId="0" fontId="0" fillId="0" borderId="9" xfId="0" applyFill="1" applyBorder="1" applyAlignment="1">
      <alignment horizontal="right"/>
    </xf>
    <xf numFmtId="43" fontId="3" fillId="6" borderId="1" xfId="1" applyFont="1" applyFill="1" applyBorder="1" applyAlignment="1">
      <alignment horizontal="right"/>
    </xf>
    <xf numFmtId="43" fontId="10" fillId="0" borderId="10" xfId="1" applyFont="1" applyFill="1" applyBorder="1" applyAlignment="1">
      <alignment horizontal="right"/>
    </xf>
    <xf numFmtId="0" fontId="0" fillId="0" borderId="23" xfId="0" applyBorder="1"/>
    <xf numFmtId="0" fontId="0" fillId="0" borderId="0" xfId="0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166" fontId="0" fillId="6" borderId="30" xfId="0" applyNumberFormat="1" applyFont="1" applyFill="1" applyBorder="1" applyAlignment="1">
      <alignment horizontal="right"/>
    </xf>
    <xf numFmtId="170" fontId="7" fillId="6" borderId="0" xfId="0" applyNumberFormat="1" applyFont="1" applyFill="1" applyBorder="1"/>
    <xf numFmtId="168" fontId="7" fillId="6" borderId="20" xfId="2" applyNumberFormat="1" applyFont="1" applyFill="1" applyBorder="1" applyAlignment="1">
      <alignment horizontal="right"/>
    </xf>
    <xf numFmtId="171" fontId="7" fillId="6" borderId="19" xfId="0" applyNumberFormat="1" applyFont="1" applyFill="1" applyBorder="1"/>
    <xf numFmtId="171" fontId="7" fillId="6" borderId="12" xfId="0" applyNumberFormat="1" applyFont="1" applyFill="1" applyBorder="1"/>
    <xf numFmtId="167" fontId="7" fillId="6" borderId="12" xfId="0" applyNumberFormat="1" applyFont="1" applyFill="1" applyBorder="1"/>
    <xf numFmtId="167" fontId="7" fillId="6" borderId="20" xfId="0" applyNumberFormat="1" applyFont="1" applyFill="1" applyBorder="1"/>
    <xf numFmtId="166" fontId="0" fillId="7" borderId="30" xfId="0" applyNumberFormat="1" applyFill="1" applyBorder="1" applyAlignment="1">
      <alignment horizontal="right"/>
    </xf>
    <xf numFmtId="170" fontId="7" fillId="7" borderId="0" xfId="0" applyNumberFormat="1" applyFont="1" applyFill="1" applyBorder="1"/>
    <xf numFmtId="168" fontId="7" fillId="7" borderId="20" xfId="2" applyNumberFormat="1" applyFont="1" applyFill="1" applyBorder="1" applyAlignment="1">
      <alignment horizontal="right"/>
    </xf>
    <xf numFmtId="171" fontId="7" fillId="7" borderId="19" xfId="0" applyNumberFormat="1" applyFont="1" applyFill="1" applyBorder="1"/>
    <xf numFmtId="171" fontId="7" fillId="7" borderId="12" xfId="0" applyNumberFormat="1" applyFont="1" applyFill="1" applyBorder="1"/>
    <xf numFmtId="167" fontId="7" fillId="7" borderId="12" xfId="0" applyNumberFormat="1" applyFont="1" applyFill="1" applyBorder="1"/>
    <xf numFmtId="167" fontId="7" fillId="7" borderId="20" xfId="0" applyNumberFormat="1" applyFont="1" applyFill="1" applyBorder="1"/>
    <xf numFmtId="166" fontId="0" fillId="9" borderId="30" xfId="0" applyNumberFormat="1" applyFill="1" applyBorder="1" applyAlignment="1">
      <alignment horizontal="right"/>
    </xf>
    <xf numFmtId="170" fontId="7" fillId="9" borderId="0" xfId="1" applyNumberFormat="1" applyFont="1" applyFill="1" applyBorder="1"/>
    <xf numFmtId="168" fontId="7" fillId="9" borderId="20" xfId="2" applyNumberFormat="1" applyFont="1" applyFill="1" applyBorder="1"/>
    <xf numFmtId="171" fontId="7" fillId="9" borderId="19" xfId="1" applyNumberFormat="1" applyFont="1" applyFill="1" applyBorder="1"/>
    <xf numFmtId="171" fontId="7" fillId="9" borderId="12" xfId="1" applyNumberFormat="1" applyFont="1" applyFill="1" applyBorder="1"/>
    <xf numFmtId="167" fontId="7" fillId="9" borderId="12" xfId="1" applyNumberFormat="1" applyFont="1" applyFill="1" applyBorder="1"/>
    <xf numFmtId="167" fontId="7" fillId="9" borderId="20" xfId="1" applyNumberFormat="1" applyFont="1" applyFill="1" applyBorder="1"/>
    <xf numFmtId="15" fontId="11" fillId="2" borderId="0" xfId="0" applyNumberFormat="1" applyFont="1" applyFill="1"/>
    <xf numFmtId="166" fontId="0" fillId="10" borderId="30" xfId="0" applyNumberFormat="1" applyFill="1" applyBorder="1" applyAlignment="1">
      <alignment horizontal="right"/>
    </xf>
    <xf numFmtId="170" fontId="7" fillId="10" borderId="0" xfId="1" applyNumberFormat="1" applyFont="1" applyFill="1" applyBorder="1"/>
    <xf numFmtId="168" fontId="7" fillId="10" borderId="20" xfId="2" applyNumberFormat="1" applyFont="1" applyFill="1" applyBorder="1"/>
    <xf numFmtId="171" fontId="7" fillId="10" borderId="19" xfId="1" applyNumberFormat="1" applyFont="1" applyFill="1" applyBorder="1"/>
    <xf numFmtId="171" fontId="7" fillId="10" borderId="12" xfId="1" applyNumberFormat="1" applyFont="1" applyFill="1" applyBorder="1"/>
    <xf numFmtId="167" fontId="7" fillId="10" borderId="12" xfId="1" applyNumberFormat="1" applyFont="1" applyFill="1" applyBorder="1"/>
    <xf numFmtId="167" fontId="7" fillId="10" borderId="20" xfId="1" applyNumberFormat="1" applyFont="1" applyFill="1" applyBorder="1"/>
    <xf numFmtId="43" fontId="3" fillId="11" borderId="31" xfId="1" applyNumberFormat="1" applyFont="1" applyFill="1" applyBorder="1" applyAlignment="1">
      <alignment horizontal="right"/>
    </xf>
    <xf numFmtId="170" fontId="7" fillId="11" borderId="32" xfId="1" applyNumberFormat="1" applyFont="1" applyFill="1" applyBorder="1"/>
    <xf numFmtId="168" fontId="7" fillId="11" borderId="33" xfId="2" applyNumberFormat="1" applyFont="1" applyFill="1" applyBorder="1"/>
    <xf numFmtId="171" fontId="7" fillId="11" borderId="21" xfId="1" applyNumberFormat="1" applyFont="1" applyFill="1" applyBorder="1"/>
    <xf numFmtId="171" fontId="7" fillId="11" borderId="34" xfId="1" applyNumberFormat="1" applyFont="1" applyFill="1" applyBorder="1"/>
    <xf numFmtId="167" fontId="7" fillId="11" borderId="34" xfId="1" applyNumberFormat="1" applyFont="1" applyFill="1" applyBorder="1"/>
    <xf numFmtId="167" fontId="7" fillId="11" borderId="33" xfId="1" applyNumberFormat="1" applyFont="1" applyFill="1" applyBorder="1"/>
    <xf numFmtId="0" fontId="0" fillId="0" borderId="35" xfId="0" applyBorder="1"/>
    <xf numFmtId="0" fontId="0" fillId="0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172" fontId="7" fillId="6" borderId="38" xfId="1" applyNumberFormat="1" applyFont="1" applyFill="1" applyBorder="1" applyAlignment="1">
      <alignment horizontal="right"/>
    </xf>
    <xf numFmtId="172" fontId="7" fillId="6" borderId="39" xfId="1" applyNumberFormat="1" applyFont="1" applyFill="1" applyBorder="1" applyAlignment="1">
      <alignment horizontal="right"/>
    </xf>
    <xf numFmtId="172" fontId="7" fillId="7" borderId="20" xfId="1" applyNumberFormat="1" applyFont="1" applyFill="1" applyBorder="1" applyAlignment="1">
      <alignment horizontal="right"/>
    </xf>
    <xf numFmtId="172" fontId="7" fillId="7" borderId="40" xfId="1" applyNumberFormat="1" applyFont="1" applyFill="1" applyBorder="1" applyAlignment="1">
      <alignment horizontal="right"/>
    </xf>
    <xf numFmtId="172" fontId="7" fillId="9" borderId="20" xfId="1" applyNumberFormat="1" applyFont="1" applyFill="1" applyBorder="1"/>
    <xf numFmtId="172" fontId="7" fillId="9" borderId="40" xfId="1" applyNumberFormat="1" applyFont="1" applyFill="1" applyBorder="1"/>
    <xf numFmtId="172" fontId="7" fillId="10" borderId="20" xfId="1" applyNumberFormat="1" applyFont="1" applyFill="1" applyBorder="1"/>
    <xf numFmtId="172" fontId="7" fillId="10" borderId="40" xfId="1" applyNumberFormat="1" applyFont="1" applyFill="1" applyBorder="1"/>
    <xf numFmtId="172" fontId="7" fillId="11" borderId="33" xfId="1" applyNumberFormat="1" applyFont="1" applyFill="1" applyBorder="1"/>
    <xf numFmtId="172" fontId="7" fillId="11" borderId="41" xfId="1" applyNumberFormat="1" applyFont="1" applyFill="1" applyBorder="1"/>
    <xf numFmtId="0" fontId="0" fillId="0" borderId="37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3" fontId="7" fillId="6" borderId="38" xfId="1" applyFont="1" applyFill="1" applyBorder="1" applyAlignment="1">
      <alignment horizontal="right"/>
    </xf>
    <xf numFmtId="43" fontId="7" fillId="6" borderId="12" xfId="1" applyFont="1" applyFill="1" applyBorder="1" applyAlignment="1">
      <alignment horizontal="right"/>
    </xf>
    <xf numFmtId="170" fontId="7" fillId="6" borderId="38" xfId="1" applyNumberFormat="1" applyFont="1" applyFill="1" applyBorder="1" applyAlignment="1">
      <alignment horizontal="center"/>
    </xf>
    <xf numFmtId="43" fontId="7" fillId="6" borderId="39" xfId="1" applyFont="1" applyFill="1" applyBorder="1" applyAlignment="1">
      <alignment horizontal="right"/>
    </xf>
    <xf numFmtId="0" fontId="0" fillId="0" borderId="0" xfId="0" applyAlignment="1">
      <alignment horizontal="left"/>
    </xf>
    <xf numFmtId="43" fontId="7" fillId="7" borderId="20" xfId="1" applyFont="1" applyFill="1" applyBorder="1" applyAlignment="1">
      <alignment horizontal="right"/>
    </xf>
    <xf numFmtId="43" fontId="7" fillId="7" borderId="12" xfId="1" applyFont="1" applyFill="1" applyBorder="1" applyAlignment="1">
      <alignment horizontal="right"/>
    </xf>
    <xf numFmtId="170" fontId="7" fillId="7" borderId="20" xfId="1" applyNumberFormat="1" applyFont="1" applyFill="1" applyBorder="1" applyAlignment="1">
      <alignment horizontal="center"/>
    </xf>
    <xf numFmtId="43" fontId="7" fillId="7" borderId="40" xfId="1" applyFont="1" applyFill="1" applyBorder="1" applyAlignment="1">
      <alignment horizontal="right"/>
    </xf>
    <xf numFmtId="43" fontId="7" fillId="9" borderId="20" xfId="1" applyFont="1" applyFill="1" applyBorder="1" applyAlignment="1">
      <alignment horizontal="right"/>
    </xf>
    <xf numFmtId="43" fontId="7" fillId="9" borderId="12" xfId="1" applyFont="1" applyFill="1" applyBorder="1"/>
    <xf numFmtId="170" fontId="7" fillId="9" borderId="20" xfId="1" applyNumberFormat="1" applyFont="1" applyFill="1" applyBorder="1" applyAlignment="1">
      <alignment horizontal="center"/>
    </xf>
    <xf numFmtId="43" fontId="7" fillId="9" borderId="40" xfId="1" applyFont="1" applyFill="1" applyBorder="1" applyAlignment="1">
      <alignment horizontal="right"/>
    </xf>
    <xf numFmtId="43" fontId="7" fillId="10" borderId="20" xfId="1" applyFont="1" applyFill="1" applyBorder="1" applyAlignment="1">
      <alignment horizontal="right"/>
    </xf>
    <xf numFmtId="43" fontId="7" fillId="10" borderId="12" xfId="1" applyFont="1" applyFill="1" applyBorder="1"/>
    <xf numFmtId="170" fontId="7" fillId="10" borderId="20" xfId="1" applyNumberFormat="1" applyFont="1" applyFill="1" applyBorder="1" applyAlignment="1">
      <alignment horizontal="center"/>
    </xf>
    <xf numFmtId="43" fontId="7" fillId="10" borderId="40" xfId="1" applyFont="1" applyFill="1" applyBorder="1" applyAlignment="1">
      <alignment horizontal="right"/>
    </xf>
    <xf numFmtId="43" fontId="7" fillId="11" borderId="33" xfId="1" applyFont="1" applyFill="1" applyBorder="1" applyAlignment="1">
      <alignment horizontal="right"/>
    </xf>
    <xf numFmtId="43" fontId="7" fillId="11" borderId="34" xfId="1" applyFont="1" applyFill="1" applyBorder="1"/>
    <xf numFmtId="170" fontId="7" fillId="11" borderId="33" xfId="1" applyNumberFormat="1" applyFont="1" applyFill="1" applyBorder="1" applyAlignment="1">
      <alignment horizontal="center"/>
    </xf>
    <xf numFmtId="43" fontId="7" fillId="11" borderId="41" xfId="1" applyFont="1" applyFill="1" applyBorder="1" applyAlignment="1">
      <alignment horizontal="right"/>
    </xf>
    <xf numFmtId="43" fontId="0" fillId="0" borderId="0" xfId="1" applyFont="1" applyAlignment="1">
      <alignment horizontal="center"/>
    </xf>
    <xf numFmtId="172" fontId="0" fillId="0" borderId="0" xfId="1" applyNumberFormat="1" applyFont="1"/>
    <xf numFmtId="43" fontId="0" fillId="0" borderId="1" xfId="1" applyFont="1" applyBorder="1"/>
    <xf numFmtId="0" fontId="9" fillId="0" borderId="3" xfId="0" applyFont="1" applyBorder="1" applyAlignment="1">
      <alignment horizontal="center"/>
    </xf>
    <xf numFmtId="43" fontId="10" fillId="0" borderId="13" xfId="1" applyNumberFormat="1" applyFont="1" applyBorder="1" applyAlignment="1">
      <alignment horizontal="right"/>
    </xf>
    <xf numFmtId="10" fontId="10" fillId="0" borderId="9" xfId="2" applyNumberFormat="1" applyFont="1" applyBorder="1" applyAlignment="1">
      <alignment horizontal="right"/>
    </xf>
    <xf numFmtId="0" fontId="0" fillId="0" borderId="4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/>
    <xf numFmtId="0" fontId="0" fillId="0" borderId="4" xfId="0" applyBorder="1" applyAlignment="1">
      <alignment horizontal="left"/>
    </xf>
    <xf numFmtId="0" fontId="12" fillId="0" borderId="0" xfId="0" applyFont="1"/>
    <xf numFmtId="43" fontId="0" fillId="0" borderId="0" xfId="1" applyFont="1" applyBorder="1"/>
    <xf numFmtId="0" fontId="0" fillId="0" borderId="9" xfId="0" applyBorder="1"/>
    <xf numFmtId="172" fontId="0" fillId="0" borderId="1" xfId="1" applyNumberFormat="1" applyFont="1" applyBorder="1"/>
    <xf numFmtId="43" fontId="7" fillId="6" borderId="20" xfId="1" applyFont="1" applyFill="1" applyBorder="1" applyAlignment="1">
      <alignment horizontal="right"/>
    </xf>
    <xf numFmtId="43" fontId="7" fillId="9" borderId="20" xfId="1" applyFont="1" applyFill="1" applyBorder="1"/>
    <xf numFmtId="43" fontId="7" fillId="10" borderId="20" xfId="1" applyFont="1" applyFill="1" applyBorder="1"/>
    <xf numFmtId="43" fontId="7" fillId="11" borderId="33" xfId="1" applyFont="1" applyFill="1" applyBorder="1"/>
    <xf numFmtId="0" fontId="0" fillId="0" borderId="32" xfId="0" applyBorder="1"/>
    <xf numFmtId="0" fontId="0" fillId="3" borderId="2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168" fontId="7" fillId="6" borderId="12" xfId="2" applyNumberFormat="1" applyFont="1" applyFill="1" applyBorder="1" applyAlignment="1">
      <alignment horizontal="right"/>
    </xf>
    <xf numFmtId="43" fontId="7" fillId="6" borderId="13" xfId="1" applyFont="1" applyFill="1" applyBorder="1" applyAlignment="1">
      <alignment horizontal="right"/>
    </xf>
    <xf numFmtId="43" fontId="7" fillId="6" borderId="11" xfId="1" applyFont="1" applyFill="1" applyBorder="1" applyAlignment="1">
      <alignment horizontal="right"/>
    </xf>
    <xf numFmtId="171" fontId="7" fillId="6" borderId="0" xfId="0" applyNumberFormat="1" applyFont="1" applyFill="1" applyBorder="1"/>
    <xf numFmtId="168" fontId="7" fillId="7" borderId="12" xfId="2" applyNumberFormat="1" applyFont="1" applyFill="1" applyBorder="1" applyAlignment="1">
      <alignment horizontal="right"/>
    </xf>
    <xf numFmtId="43" fontId="7" fillId="7" borderId="13" xfId="1" applyFont="1" applyFill="1" applyBorder="1" applyAlignment="1">
      <alignment horizontal="right"/>
    </xf>
    <xf numFmtId="43" fontId="7" fillId="7" borderId="11" xfId="1" applyFont="1" applyFill="1" applyBorder="1" applyAlignment="1">
      <alignment horizontal="right"/>
    </xf>
    <xf numFmtId="171" fontId="7" fillId="7" borderId="0" xfId="0" applyNumberFormat="1" applyFont="1" applyFill="1" applyBorder="1"/>
    <xf numFmtId="168" fontId="7" fillId="9" borderId="12" xfId="2" applyNumberFormat="1" applyFont="1" applyFill="1" applyBorder="1"/>
    <xf numFmtId="43" fontId="7" fillId="9" borderId="13" xfId="1" applyFont="1" applyFill="1" applyBorder="1"/>
    <xf numFmtId="43" fontId="7" fillId="9" borderId="11" xfId="1" applyFont="1" applyFill="1" applyBorder="1"/>
    <xf numFmtId="171" fontId="7" fillId="9" borderId="0" xfId="1" applyNumberFormat="1" applyFont="1" applyFill="1" applyBorder="1"/>
    <xf numFmtId="168" fontId="7" fillId="10" borderId="12" xfId="2" applyNumberFormat="1" applyFont="1" applyFill="1" applyBorder="1"/>
    <xf numFmtId="43" fontId="7" fillId="10" borderId="13" xfId="1" applyFont="1" applyFill="1" applyBorder="1"/>
    <xf numFmtId="43" fontId="7" fillId="10" borderId="11" xfId="1" applyFont="1" applyFill="1" applyBorder="1"/>
    <xf numFmtId="171" fontId="7" fillId="10" borderId="0" xfId="1" applyNumberFormat="1" applyFont="1" applyFill="1" applyBorder="1"/>
    <xf numFmtId="168" fontId="7" fillId="11" borderId="34" xfId="2" applyNumberFormat="1" applyFont="1" applyFill="1" applyBorder="1"/>
    <xf numFmtId="43" fontId="7" fillId="11" borderId="22" xfId="1" applyFont="1" applyFill="1" applyBorder="1"/>
    <xf numFmtId="43" fontId="7" fillId="11" borderId="24" xfId="1" applyFont="1" applyFill="1" applyBorder="1"/>
    <xf numFmtId="171" fontId="7" fillId="11" borderId="32" xfId="1" applyNumberFormat="1" applyFont="1" applyFill="1" applyBorder="1"/>
    <xf numFmtId="0" fontId="0" fillId="0" borderId="1" xfId="0" applyBorder="1" applyAlignment="1">
      <alignment horizontal="center"/>
    </xf>
    <xf numFmtId="0" fontId="13" fillId="0" borderId="0" xfId="0" applyFont="1"/>
    <xf numFmtId="10" fontId="7" fillId="6" borderId="12" xfId="2" applyNumberFormat="1" applyFont="1" applyFill="1" applyBorder="1" applyAlignment="1">
      <alignment horizontal="right"/>
    </xf>
    <xf numFmtId="10" fontId="7" fillId="7" borderId="12" xfId="2" applyNumberFormat="1" applyFont="1" applyFill="1" applyBorder="1" applyAlignment="1">
      <alignment horizontal="right"/>
    </xf>
    <xf numFmtId="10" fontId="7" fillId="9" borderId="12" xfId="2" applyNumberFormat="1" applyFont="1" applyFill="1" applyBorder="1"/>
    <xf numFmtId="10" fontId="7" fillId="10" borderId="12" xfId="2" applyNumberFormat="1" applyFont="1" applyFill="1" applyBorder="1"/>
    <xf numFmtId="10" fontId="7" fillId="11" borderId="34" xfId="2" applyNumberFormat="1" applyFont="1" applyFill="1" applyBorder="1"/>
    <xf numFmtId="43" fontId="0" fillId="0" borderId="13" xfId="1" applyFont="1" applyBorder="1"/>
    <xf numFmtId="172" fontId="0" fillId="0" borderId="10" xfId="1" applyNumberFormat="1" applyFont="1" applyBorder="1"/>
    <xf numFmtId="43" fontId="0" fillId="0" borderId="10" xfId="1" applyFont="1" applyBorder="1"/>
    <xf numFmtId="172" fontId="0" fillId="0" borderId="0" xfId="1" applyNumberFormat="1" applyFont="1" applyBorder="1"/>
    <xf numFmtId="172" fontId="0" fillId="0" borderId="13" xfId="1" applyNumberFormat="1" applyFont="1" applyBorder="1"/>
    <xf numFmtId="43" fontId="0" fillId="0" borderId="12" xfId="1" applyFont="1" applyBorder="1"/>
    <xf numFmtId="172" fontId="0" fillId="0" borderId="9" xfId="1" applyNumberFormat="1" applyFont="1" applyBorder="1"/>
    <xf numFmtId="43" fontId="0" fillId="12" borderId="13" xfId="1" applyFont="1" applyFill="1" applyBorder="1"/>
    <xf numFmtId="43" fontId="0" fillId="12" borderId="10" xfId="1" applyNumberFormat="1" applyFont="1" applyFill="1" applyBorder="1"/>
    <xf numFmtId="43" fontId="0" fillId="12" borderId="10" xfId="1" applyFont="1" applyFill="1" applyBorder="1"/>
    <xf numFmtId="0" fontId="0" fillId="13" borderId="5" xfId="0" applyFill="1" applyBorder="1"/>
    <xf numFmtId="43" fontId="0" fillId="13" borderId="4" xfId="1" applyFont="1" applyFill="1" applyBorder="1"/>
    <xf numFmtId="43" fontId="0" fillId="13" borderId="6" xfId="1" applyFont="1" applyFill="1" applyBorder="1"/>
    <xf numFmtId="43" fontId="0" fillId="13" borderId="5" xfId="1" applyFont="1" applyFill="1" applyBorder="1"/>
    <xf numFmtId="0" fontId="0" fillId="13" borderId="12" xfId="0" applyFill="1" applyBorder="1"/>
    <xf numFmtId="43" fontId="0" fillId="13" borderId="13" xfId="1" applyFont="1" applyFill="1" applyBorder="1"/>
    <xf numFmtId="43" fontId="0" fillId="13" borderId="0" xfId="1" applyFont="1" applyFill="1" applyBorder="1"/>
    <xf numFmtId="43" fontId="0" fillId="13" borderId="12" xfId="1" applyFont="1" applyFill="1" applyBorder="1"/>
    <xf numFmtId="0" fontId="0" fillId="13" borderId="9" xfId="0" applyFill="1" applyBorder="1"/>
    <xf numFmtId="43" fontId="0" fillId="13" borderId="10" xfId="1" applyFont="1" applyFill="1" applyBorder="1"/>
    <xf numFmtId="43" fontId="0" fillId="13" borderId="1" xfId="1" applyFont="1" applyFill="1" applyBorder="1"/>
    <xf numFmtId="43" fontId="0" fillId="13" borderId="9" xfId="1" applyFont="1" applyFill="1" applyBorder="1"/>
    <xf numFmtId="168" fontId="0" fillId="13" borderId="12" xfId="0" applyNumberFormat="1" applyFill="1" applyBorder="1"/>
    <xf numFmtId="168" fontId="0" fillId="13" borderId="13" xfId="1" applyNumberFormat="1" applyFont="1" applyFill="1" applyBorder="1"/>
    <xf numFmtId="168" fontId="0" fillId="13" borderId="0" xfId="1" applyNumberFormat="1" applyFont="1" applyFill="1" applyBorder="1"/>
    <xf numFmtId="168" fontId="0" fillId="13" borderId="13" xfId="2" applyNumberFormat="1" applyFont="1" applyFill="1" applyBorder="1"/>
    <xf numFmtId="168" fontId="0" fillId="13" borderId="0" xfId="2" applyNumberFormat="1" applyFont="1" applyFill="1" applyBorder="1"/>
    <xf numFmtId="168" fontId="0" fillId="13" borderId="11" xfId="2" applyNumberFormat="1" applyFont="1" applyFill="1" applyBorder="1"/>
    <xf numFmtId="168" fontId="0" fillId="13" borderId="12" xfId="2" applyNumberFormat="1" applyFont="1" applyFill="1" applyBorder="1"/>
    <xf numFmtId="168" fontId="0" fillId="0" borderId="0" xfId="1" applyNumberFormat="1" applyFont="1" applyBorder="1"/>
    <xf numFmtId="168" fontId="0" fillId="0" borderId="12" xfId="0" applyNumberFormat="1" applyBorder="1"/>
    <xf numFmtId="168" fontId="0" fillId="0" borderId="0" xfId="0" applyNumberFormat="1"/>
    <xf numFmtId="168" fontId="0" fillId="0" borderId="0" xfId="2" applyNumberFormat="1" applyFont="1" applyBorder="1"/>
    <xf numFmtId="168" fontId="0" fillId="0" borderId="12" xfId="2" applyNumberFormat="1" applyFont="1" applyBorder="1"/>
    <xf numFmtId="168" fontId="0" fillId="0" borderId="0" xfId="2" applyNumberFormat="1" applyFont="1"/>
    <xf numFmtId="168" fontId="0" fillId="0" borderId="13" xfId="1" applyNumberFormat="1" applyFont="1" applyBorder="1"/>
    <xf numFmtId="168" fontId="0" fillId="12" borderId="13" xfId="2" applyNumberFormat="1" applyFont="1" applyFill="1" applyBorder="1"/>
    <xf numFmtId="168" fontId="0" fillId="0" borderId="13" xfId="2" applyNumberFormat="1" applyFont="1" applyBorder="1"/>
    <xf numFmtId="168" fontId="0" fillId="0" borderId="11" xfId="2" applyNumberFormat="1" applyFont="1" applyBorder="1"/>
    <xf numFmtId="0" fontId="0" fillId="0" borderId="0" xfId="0" applyFill="1" applyAlignment="1">
      <alignment horizontal="center"/>
    </xf>
    <xf numFmtId="43" fontId="0" fillId="12" borderId="4" xfId="1" quotePrefix="1" applyFont="1" applyFill="1" applyBorder="1" applyAlignment="1">
      <alignment horizontal="center"/>
    </xf>
    <xf numFmtId="43" fontId="0" fillId="12" borderId="10" xfId="1" applyFont="1" applyFill="1" applyBorder="1" applyAlignment="1">
      <alignment horizontal="center"/>
    </xf>
    <xf numFmtId="43" fontId="0" fillId="12" borderId="13" xfId="1" applyFont="1" applyFill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43" fontId="0" fillId="0" borderId="13" xfId="1" applyFont="1" applyBorder="1" applyAlignment="1">
      <alignment horizontal="center"/>
    </xf>
    <xf numFmtId="0" fontId="0" fillId="13" borderId="6" xfId="0" applyFill="1" applyBorder="1"/>
    <xf numFmtId="168" fontId="0" fillId="13" borderId="0" xfId="0" applyNumberFormat="1" applyFill="1" applyBorder="1"/>
    <xf numFmtId="0" fontId="0" fillId="13" borderId="0" xfId="0" applyFill="1" applyBorder="1"/>
    <xf numFmtId="168" fontId="0" fillId="0" borderId="0" xfId="0" applyNumberFormat="1" applyBorder="1"/>
    <xf numFmtId="0" fontId="0" fillId="13" borderId="1" xfId="0" applyFill="1" applyBorder="1"/>
    <xf numFmtId="164" fontId="0" fillId="0" borderId="0" xfId="1" applyNumberFormat="1" applyFont="1"/>
    <xf numFmtId="164" fontId="0" fillId="0" borderId="0" xfId="1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wrapText="1"/>
    </xf>
    <xf numFmtId="0" fontId="0" fillId="0" borderId="45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43" fontId="0" fillId="0" borderId="32" xfId="1" applyFont="1" applyBorder="1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171" fontId="0" fillId="0" borderId="0" xfId="1" applyNumberFormat="1" applyFont="1" applyBorder="1"/>
    <xf numFmtId="9" fontId="0" fillId="0" borderId="0" xfId="0" applyNumberFormat="1"/>
    <xf numFmtId="43" fontId="0" fillId="13" borderId="32" xfId="1" applyFont="1" applyFill="1" applyBorder="1"/>
    <xf numFmtId="43" fontId="0" fillId="13" borderId="47" xfId="1" applyFont="1" applyFill="1" applyBorder="1"/>
    <xf numFmtId="43" fontId="0" fillId="13" borderId="48" xfId="1" applyFont="1" applyFill="1" applyBorder="1"/>
    <xf numFmtId="171" fontId="0" fillId="0" borderId="19" xfId="1" applyNumberFormat="1" applyFont="1" applyBorder="1"/>
    <xf numFmtId="171" fontId="0" fillId="0" borderId="21" xfId="1" applyNumberFormat="1" applyFont="1" applyBorder="1"/>
    <xf numFmtId="171" fontId="0" fillId="0" borderId="32" xfId="1" applyNumberFormat="1" applyFont="1" applyBorder="1"/>
    <xf numFmtId="168" fontId="0" fillId="13" borderId="32" xfId="2" applyNumberFormat="1" applyFont="1" applyFill="1" applyBorder="1"/>
    <xf numFmtId="43" fontId="14" fillId="0" borderId="0" xfId="1" applyFont="1" applyBorder="1"/>
    <xf numFmtId="168" fontId="0" fillId="13" borderId="19" xfId="2" applyNumberFormat="1" applyFont="1" applyFill="1" applyBorder="1"/>
    <xf numFmtId="168" fontId="0" fillId="13" borderId="21" xfId="2" applyNumberFormat="1" applyFont="1" applyFill="1" applyBorder="1"/>
    <xf numFmtId="168" fontId="0" fillId="13" borderId="47" xfId="2" applyNumberFormat="1" applyFont="1" applyFill="1" applyBorder="1"/>
    <xf numFmtId="168" fontId="0" fillId="13" borderId="48" xfId="2" applyNumberFormat="1" applyFont="1" applyFill="1" applyBorder="1"/>
    <xf numFmtId="168" fontId="0" fillId="13" borderId="19" xfId="2" applyNumberFormat="1" applyFont="1" applyFill="1" applyBorder="1" applyAlignment="1" applyProtection="1">
      <alignment horizontal="center"/>
      <protection locked="0"/>
    </xf>
    <xf numFmtId="168" fontId="0" fillId="13" borderId="0" xfId="2" applyNumberFormat="1" applyFont="1" applyFill="1" applyBorder="1" applyAlignment="1" applyProtection="1">
      <alignment horizontal="center"/>
      <protection locked="0"/>
    </xf>
    <xf numFmtId="168" fontId="0" fillId="13" borderId="47" xfId="2" applyNumberFormat="1" applyFont="1" applyFill="1" applyBorder="1" applyAlignment="1" applyProtection="1">
      <alignment horizontal="center"/>
      <protection locked="0"/>
    </xf>
    <xf numFmtId="168" fontId="0" fillId="13" borderId="21" xfId="2" applyNumberFormat="1" applyFont="1" applyFill="1" applyBorder="1" applyAlignment="1" applyProtection="1">
      <alignment horizontal="center"/>
      <protection locked="0"/>
    </xf>
    <xf numFmtId="168" fontId="0" fillId="13" borderId="32" xfId="2" applyNumberFormat="1" applyFont="1" applyFill="1" applyBorder="1" applyAlignment="1" applyProtection="1">
      <alignment horizontal="center"/>
      <protection locked="0"/>
    </xf>
    <xf numFmtId="168" fontId="0" fillId="13" borderId="48" xfId="2" applyNumberFormat="1" applyFont="1" applyFill="1" applyBorder="1" applyAlignment="1" applyProtection="1">
      <alignment horizontal="center"/>
      <protection locked="0"/>
    </xf>
    <xf numFmtId="0" fontId="0" fillId="0" borderId="25" xfId="0" applyBorder="1" applyProtection="1"/>
    <xf numFmtId="0" fontId="0" fillId="0" borderId="49" xfId="0" applyBorder="1" applyAlignment="1" applyProtection="1">
      <alignment horizontal="center"/>
    </xf>
    <xf numFmtId="0" fontId="0" fillId="0" borderId="19" xfId="0" applyBorder="1" applyProtection="1"/>
    <xf numFmtId="0" fontId="0" fillId="0" borderId="21" xfId="0" applyBorder="1" applyProtection="1"/>
    <xf numFmtId="43" fontId="0" fillId="0" borderId="48" xfId="1" applyFont="1" applyBorder="1" applyProtection="1"/>
    <xf numFmtId="9" fontId="0" fillId="14" borderId="38" xfId="2" applyNumberFormat="1" applyFont="1" applyFill="1" applyBorder="1" applyProtection="1">
      <protection locked="0"/>
    </xf>
    <xf numFmtId="9" fontId="0" fillId="14" borderId="20" xfId="2" applyNumberFormat="1" applyFont="1" applyFill="1" applyBorder="1" applyProtection="1">
      <protection locked="0"/>
    </xf>
    <xf numFmtId="43" fontId="0" fillId="14" borderId="50" xfId="1" applyFont="1" applyFill="1" applyBorder="1" applyProtection="1">
      <protection locked="0"/>
    </xf>
    <xf numFmtId="168" fontId="0" fillId="12" borderId="12" xfId="2" applyNumberFormat="1" applyFont="1" applyFill="1" applyBorder="1"/>
    <xf numFmtId="43" fontId="0" fillId="13" borderId="11" xfId="1" applyFont="1" applyFill="1" applyBorder="1"/>
    <xf numFmtId="168" fontId="0" fillId="12" borderId="11" xfId="2" applyNumberFormat="1" applyFont="1" applyFill="1" applyBorder="1"/>
    <xf numFmtId="168" fontId="0" fillId="12" borderId="0" xfId="2" applyNumberFormat="1" applyFont="1" applyFill="1" applyBorder="1"/>
    <xf numFmtId="9" fontId="0" fillId="12" borderId="13" xfId="2" applyFont="1" applyFill="1" applyBorder="1"/>
    <xf numFmtId="9" fontId="0" fillId="0" borderId="13" xfId="2" applyFont="1" applyBorder="1"/>
    <xf numFmtId="9" fontId="0" fillId="0" borderId="0" xfId="2" applyFont="1" applyBorder="1"/>
    <xf numFmtId="9" fontId="0" fillId="0" borderId="12" xfId="2" applyFont="1" applyBorder="1"/>
  </cellXfs>
  <cellStyles count="3">
    <cellStyle name="Comma" xfId="1" builtinId="3"/>
    <cellStyle name="Normal" xfId="0" builtinId="0"/>
    <cellStyle name="Percent" xfId="2" builtinId="5"/>
  </cellStyles>
  <dxfs count="6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Stove comparison chart  - gases emissions, particulate matter and thermal efficiency </a:t>
            </a:r>
          </a:p>
          <a:p>
            <a:pPr>
              <a:defRPr/>
            </a:pPr>
            <a:r>
              <a:rPr lang="en-US"/>
              <a:t> A logarithmic vertical scale is used because the emissions from some stoves are 1000 times that of others</a:t>
            </a:r>
          </a:p>
        </c:rich>
      </c:tx>
      <c:layout>
        <c:manualLayout>
          <c:xMode val="edge"/>
          <c:yMode val="edge"/>
          <c:x val="0.43807747617319481"/>
          <c:y val="0.15765935199871989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025488208173561E-2"/>
          <c:y val="0.14602954867207993"/>
          <c:w val="0.95759207825493942"/>
          <c:h val="0.745294727142648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Charts!$E$5</c:f>
              <c:strCache>
                <c:ptCount val="1"/>
                <c:pt idx="0">
                  <c:v>081 Avg Traditional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Charts!$B$9:$B$16</c:f>
              <c:strCache>
                <c:ptCount val="8"/>
                <c:pt idx="0">
                  <c:v>Burn, minutes</c:v>
                </c:pt>
                <c:pt idx="1">
                  <c:v>Thermal Eff, %</c:v>
                </c:pt>
                <c:pt idx="2">
                  <c:v>PM 2.5 mg/Net MJ</c:v>
                </c:pt>
                <c:pt idx="3">
                  <c:v>CO g/ Net MJ</c:v>
                </c:pt>
                <c:pt idx="4">
                  <c:v>CO/CO2 ratio, %</c:v>
                </c:pt>
                <c:pt idx="5">
                  <c:v>Consumption, kg/hr AR</c:v>
                </c:pt>
                <c:pt idx="6">
                  <c:v>Avg KW, Total</c:v>
                </c:pt>
                <c:pt idx="7">
                  <c:v>Avg kW, Net to room</c:v>
                </c:pt>
              </c:strCache>
            </c:strRef>
          </c:cat>
          <c:val>
            <c:numRef>
              <c:f>Charts!$E$9:$E$16</c:f>
              <c:numCache>
                <c:formatCode>_(* #,##0.00_);_(* \(#,##0.00\);_(* "-"??_);_(@_)</c:formatCode>
                <c:ptCount val="8"/>
                <c:pt idx="0">
                  <c:v>194.33333333116025</c:v>
                </c:pt>
                <c:pt idx="1">
                  <c:v>49.844070038266125</c:v>
                </c:pt>
                <c:pt idx="2">
                  <c:v>794.2794527200889</c:v>
                </c:pt>
                <c:pt idx="3">
                  <c:v>16.614125994315067</c:v>
                </c:pt>
                <c:pt idx="4">
                  <c:v>9.553985472258324</c:v>
                </c:pt>
                <c:pt idx="5">
                  <c:v>1.6170697701328181</c:v>
                </c:pt>
                <c:pt idx="6">
                  <c:v>5.3775758475436231</c:v>
                </c:pt>
                <c:pt idx="7">
                  <c:v>2.6804026718105267</c:v>
                </c:pt>
              </c:numCache>
            </c:numRef>
          </c:val>
        </c:ser>
        <c:ser>
          <c:idx val="4"/>
          <c:order val="1"/>
          <c:tx>
            <c:strRef>
              <c:f>Charts!$F$5</c:f>
              <c:strCache>
                <c:ptCount val="1"/>
                <c:pt idx="0">
                  <c:v>091 Trad Dry Coal</c:v>
                </c:pt>
              </c:strCache>
            </c:strRef>
          </c:tx>
          <c:spPr>
            <a:solidFill>
              <a:srgbClr val="FF0000"/>
            </a:solidFill>
            <a:ln w="0"/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Charts!$B$9:$B$16</c:f>
              <c:strCache>
                <c:ptCount val="8"/>
                <c:pt idx="0">
                  <c:v>Burn, minutes</c:v>
                </c:pt>
                <c:pt idx="1">
                  <c:v>Thermal Eff, %</c:v>
                </c:pt>
                <c:pt idx="2">
                  <c:v>PM 2.5 mg/Net MJ</c:v>
                </c:pt>
                <c:pt idx="3">
                  <c:v>CO g/ Net MJ</c:v>
                </c:pt>
                <c:pt idx="4">
                  <c:v>CO/CO2 ratio, %</c:v>
                </c:pt>
                <c:pt idx="5">
                  <c:v>Consumption, kg/hr AR</c:v>
                </c:pt>
                <c:pt idx="6">
                  <c:v>Avg KW, Total</c:v>
                </c:pt>
                <c:pt idx="7">
                  <c:v>Avg kW, Net to room</c:v>
                </c:pt>
              </c:strCache>
            </c:strRef>
          </c:cat>
          <c:val>
            <c:numRef>
              <c:f>Charts!$F$9:$F$16</c:f>
              <c:numCache>
                <c:formatCode>_(* #,##0.00_);_(* \(#,##0.00\);_(* "-"??_);_(@_)</c:formatCode>
                <c:ptCount val="8"/>
                <c:pt idx="0">
                  <c:v>133.16666665719822</c:v>
                </c:pt>
                <c:pt idx="1">
                  <c:v>50.650146383409208</c:v>
                </c:pt>
                <c:pt idx="2">
                  <c:v>201.34000727559669</c:v>
                </c:pt>
                <c:pt idx="3" formatCode="_-* #,##0.000_-;\-* #,##0.000_-;_-* &quot;-&quot;??_-;_-@_-">
                  <c:v>15.188031506865144</c:v>
                </c:pt>
                <c:pt idx="4">
                  <c:v>9.2069775308256698</c:v>
                </c:pt>
                <c:pt idx="5">
                  <c:v>1.9933242698014964</c:v>
                </c:pt>
                <c:pt idx="6">
                  <c:v>8.4947733966458934</c:v>
                </c:pt>
                <c:pt idx="7">
                  <c:v>4.3026151603400473</c:v>
                </c:pt>
              </c:numCache>
            </c:numRef>
          </c:val>
        </c:ser>
        <c:ser>
          <c:idx val="11"/>
          <c:order val="2"/>
          <c:tx>
            <c:strRef>
              <c:f>Charts!$G$5</c:f>
              <c:strCache>
                <c:ptCount val="1"/>
                <c:pt idx="0">
                  <c:v>106 ELCD MM-0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Charts!$B$9:$B$16</c:f>
              <c:strCache>
                <c:ptCount val="8"/>
                <c:pt idx="0">
                  <c:v>Burn, minutes</c:v>
                </c:pt>
                <c:pt idx="1">
                  <c:v>Thermal Eff, %</c:v>
                </c:pt>
                <c:pt idx="2">
                  <c:v>PM 2.5 mg/Net MJ</c:v>
                </c:pt>
                <c:pt idx="3">
                  <c:v>CO g/ Net MJ</c:v>
                </c:pt>
                <c:pt idx="4">
                  <c:v>CO/CO2 ratio, %</c:v>
                </c:pt>
                <c:pt idx="5">
                  <c:v>Consumption, kg/hr AR</c:v>
                </c:pt>
                <c:pt idx="6">
                  <c:v>Avg KW, Total</c:v>
                </c:pt>
                <c:pt idx="7">
                  <c:v>Avg kW, Net to room</c:v>
                </c:pt>
              </c:strCache>
            </c:strRef>
          </c:cat>
          <c:val>
            <c:numRef>
              <c:f>Charts!$G$9:$G$16</c:f>
              <c:numCache>
                <c:formatCode>_(* #,##0.00_);_(* \(#,##0.00\);_(* "-"??_);_(@_)</c:formatCode>
                <c:ptCount val="8"/>
                <c:pt idx="0">
                  <c:v>133.33333935588598</c:v>
                </c:pt>
                <c:pt idx="1">
                  <c:v>71.304076830993907</c:v>
                </c:pt>
                <c:pt idx="2">
                  <c:v>107.24320456851666</c:v>
                </c:pt>
                <c:pt idx="3" formatCode="_-* #,##0.000_-;\-* #,##0.000_-;_-* &quot;-&quot;??_-;_-@_-">
                  <c:v>5.9233040318287928</c:v>
                </c:pt>
                <c:pt idx="4">
                  <c:v>4.6548214304240085</c:v>
                </c:pt>
                <c:pt idx="5">
                  <c:v>1.8593443595147106</c:v>
                </c:pt>
                <c:pt idx="6">
                  <c:v>6.1832615417524837</c:v>
                </c:pt>
                <c:pt idx="7">
                  <c:v>4.4089175603924895</c:v>
                </c:pt>
              </c:numCache>
            </c:numRef>
          </c:val>
        </c:ser>
        <c:ser>
          <c:idx val="5"/>
          <c:order val="3"/>
          <c:tx>
            <c:strRef>
              <c:f>Charts!$H$5</c:f>
              <c:strCache>
                <c:ptCount val="1"/>
                <c:pt idx="0">
                  <c:v>111 Anard+Gas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Charts!$B$9:$B$16</c:f>
              <c:strCache>
                <c:ptCount val="8"/>
                <c:pt idx="0">
                  <c:v>Burn, minutes</c:v>
                </c:pt>
                <c:pt idx="1">
                  <c:v>Thermal Eff, %</c:v>
                </c:pt>
                <c:pt idx="2">
                  <c:v>PM 2.5 mg/Net MJ</c:v>
                </c:pt>
                <c:pt idx="3">
                  <c:v>CO g/ Net MJ</c:v>
                </c:pt>
                <c:pt idx="4">
                  <c:v>CO/CO2 ratio, %</c:v>
                </c:pt>
                <c:pt idx="5">
                  <c:v>Consumption, kg/hr AR</c:v>
                </c:pt>
                <c:pt idx="6">
                  <c:v>Avg KW, Total</c:v>
                </c:pt>
                <c:pt idx="7">
                  <c:v>Avg kW, Net to room</c:v>
                </c:pt>
              </c:strCache>
            </c:strRef>
          </c:cat>
          <c:val>
            <c:numRef>
              <c:f>Charts!$H$9:$H$16</c:f>
              <c:numCache>
                <c:formatCode>_(* #,##0.00_);_(* \(#,##0.00\);_(* "-"??_);_(@_)</c:formatCode>
                <c:ptCount val="8"/>
                <c:pt idx="0">
                  <c:v>283.19999999483116</c:v>
                </c:pt>
                <c:pt idx="1">
                  <c:v>71.454058147679689</c:v>
                </c:pt>
                <c:pt idx="2">
                  <c:v>56.002703205154056</c:v>
                </c:pt>
                <c:pt idx="3" formatCode="_-* #,##0.000_-;\-* #,##0.000_-;_-* &quot;-&quot;??_-;_-@_-">
                  <c:v>5.1295253529249658</c:v>
                </c:pt>
                <c:pt idx="4">
                  <c:v>4.014806735903707</c:v>
                </c:pt>
                <c:pt idx="5">
                  <c:v>1.1085456961518023</c:v>
                </c:pt>
                <c:pt idx="6">
                  <c:v>3.6864757919720064</c:v>
                </c:pt>
                <c:pt idx="7">
                  <c:v>2.6341365559958128</c:v>
                </c:pt>
              </c:numCache>
            </c:numRef>
          </c:val>
        </c:ser>
        <c:ser>
          <c:idx val="6"/>
          <c:order val="4"/>
          <c:tx>
            <c:strRef>
              <c:f>Charts!$I$5</c:f>
              <c:strCache>
                <c:ptCount val="1"/>
                <c:pt idx="0">
                  <c:v>112 Anard+diesel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Charts!$B$9:$B$16</c:f>
              <c:strCache>
                <c:ptCount val="8"/>
                <c:pt idx="0">
                  <c:v>Burn, minutes</c:v>
                </c:pt>
                <c:pt idx="1">
                  <c:v>Thermal Eff, %</c:v>
                </c:pt>
                <c:pt idx="2">
                  <c:v>PM 2.5 mg/Net MJ</c:v>
                </c:pt>
                <c:pt idx="3">
                  <c:v>CO g/ Net MJ</c:v>
                </c:pt>
                <c:pt idx="4">
                  <c:v>CO/CO2 ratio, %</c:v>
                </c:pt>
                <c:pt idx="5">
                  <c:v>Consumption, kg/hr AR</c:v>
                </c:pt>
                <c:pt idx="6">
                  <c:v>Avg KW, Total</c:v>
                </c:pt>
                <c:pt idx="7">
                  <c:v>Avg kW, Net to room</c:v>
                </c:pt>
              </c:strCache>
            </c:strRef>
          </c:cat>
          <c:val>
            <c:numRef>
              <c:f>Charts!$I$9:$I$16</c:f>
              <c:numCache>
                <c:formatCode>_(* #,##0.00_);_(* \(#,##0.00\);_(* "-"??_);_(@_)</c:formatCode>
                <c:ptCount val="8"/>
                <c:pt idx="0">
                  <c:v>284.64999999850988</c:v>
                </c:pt>
                <c:pt idx="1">
                  <c:v>71.222092930669561</c:v>
                </c:pt>
                <c:pt idx="2">
                  <c:v>12.385523765523494</c:v>
                </c:pt>
                <c:pt idx="3" formatCode="_-* #,##0.000_-;\-* #,##0.000_-;_-* &quot;-&quot;??_-;_-@_-">
                  <c:v>5.1350036591190404</c:v>
                </c:pt>
                <c:pt idx="4">
                  <c:v>4.0056962385505246</c:v>
                </c:pt>
                <c:pt idx="5">
                  <c:v>0.97139328908436484</c:v>
                </c:pt>
                <c:pt idx="6">
                  <c:v>3.2303745863835007</c:v>
                </c:pt>
                <c:pt idx="7">
                  <c:v>2.3007403899227894</c:v>
                </c:pt>
              </c:numCache>
            </c:numRef>
          </c:val>
        </c:ser>
        <c:ser>
          <c:idx val="7"/>
          <c:order val="5"/>
          <c:tx>
            <c:strRef>
              <c:f>Charts!$K$5</c:f>
              <c:strCache>
                <c:ptCount val="1"/>
                <c:pt idx="0">
                  <c:v>115 Silver T-0126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Charts!$B$9:$B$16</c:f>
              <c:strCache>
                <c:ptCount val="8"/>
                <c:pt idx="0">
                  <c:v>Burn, minutes</c:v>
                </c:pt>
                <c:pt idx="1">
                  <c:v>Thermal Eff, %</c:v>
                </c:pt>
                <c:pt idx="2">
                  <c:v>PM 2.5 mg/Net MJ</c:v>
                </c:pt>
                <c:pt idx="3">
                  <c:v>CO g/ Net MJ</c:v>
                </c:pt>
                <c:pt idx="4">
                  <c:v>CO/CO2 ratio, %</c:v>
                </c:pt>
                <c:pt idx="5">
                  <c:v>Consumption, kg/hr AR</c:v>
                </c:pt>
                <c:pt idx="6">
                  <c:v>Avg KW, Total</c:v>
                </c:pt>
                <c:pt idx="7">
                  <c:v>Avg kW, Net to room</c:v>
                </c:pt>
              </c:strCache>
            </c:strRef>
          </c:cat>
          <c:val>
            <c:numRef>
              <c:f>Charts!$K$9:$K$16</c:f>
              <c:numCache>
                <c:formatCode>_(* #,##0.00_);_(* \(#,##0.00\);_(* "-"??_);_(@_)</c:formatCode>
                <c:ptCount val="8"/>
                <c:pt idx="0">
                  <c:v>194.33333333116025</c:v>
                </c:pt>
                <c:pt idx="1">
                  <c:v>79.083629772919039</c:v>
                </c:pt>
                <c:pt idx="2">
                  <c:v>2.9220457514595521</c:v>
                </c:pt>
                <c:pt idx="3" formatCode="_-* #,##0.000_-;\-* #,##0.000_-;_-* &quot;-&quot;??_-;_-@_-">
                  <c:v>3.6124340473026892</c:v>
                </c:pt>
                <c:pt idx="4">
                  <c:v>3.1018322156457887</c:v>
                </c:pt>
                <c:pt idx="5">
                  <c:v>3.3661418098363725</c:v>
                </c:pt>
                <c:pt idx="6">
                  <c:v>11.194126085540514</c:v>
                </c:pt>
                <c:pt idx="7">
                  <c:v>8.852721229802615</c:v>
                </c:pt>
              </c:numCache>
            </c:numRef>
          </c:val>
        </c:ser>
        <c:ser>
          <c:idx val="8"/>
          <c:order val="6"/>
          <c:tx>
            <c:strRef>
              <c:f>Charts!$L$5</c:f>
              <c:strCache>
                <c:ptCount val="1"/>
                <c:pt idx="0">
                  <c:v>116 Silver T-0126+Air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Charts!$B$9:$B$16</c:f>
              <c:strCache>
                <c:ptCount val="8"/>
                <c:pt idx="0">
                  <c:v>Burn, minutes</c:v>
                </c:pt>
                <c:pt idx="1">
                  <c:v>Thermal Eff, %</c:v>
                </c:pt>
                <c:pt idx="2">
                  <c:v>PM 2.5 mg/Net MJ</c:v>
                </c:pt>
                <c:pt idx="3">
                  <c:v>CO g/ Net MJ</c:v>
                </c:pt>
                <c:pt idx="4">
                  <c:v>CO/CO2 ratio, %</c:v>
                </c:pt>
                <c:pt idx="5">
                  <c:v>Consumption, kg/hr AR</c:v>
                </c:pt>
                <c:pt idx="6">
                  <c:v>Avg KW, Total</c:v>
                </c:pt>
                <c:pt idx="7">
                  <c:v>Avg kW, Net to room</c:v>
                </c:pt>
              </c:strCache>
            </c:strRef>
          </c:cat>
          <c:val>
            <c:numRef>
              <c:f>Charts!$L$9:$L$16</c:f>
              <c:numCache>
                <c:formatCode>_(* #,##0.00_);_(* \(#,##0.00\);_(* "-"??_);_(@_)</c:formatCode>
                <c:ptCount val="8"/>
                <c:pt idx="0">
                  <c:v>173.49999999976717</c:v>
                </c:pt>
                <c:pt idx="1">
                  <c:v>89.165692226772293</c:v>
                </c:pt>
                <c:pt idx="2">
                  <c:v>2.4398728231622506</c:v>
                </c:pt>
                <c:pt idx="3" formatCode="_-* #,##0.000_-;\-* #,##0.000_-;_-* &quot;-&quot;??_-;_-@_-">
                  <c:v>0.5146375404819088</c:v>
                </c:pt>
                <c:pt idx="4">
                  <c:v>0.4855885377872855</c:v>
                </c:pt>
                <c:pt idx="5">
                  <c:v>2.0744574886938545</c:v>
                </c:pt>
                <c:pt idx="6">
                  <c:v>6.898621626597901</c:v>
                </c:pt>
                <c:pt idx="7">
                  <c:v>6.1512037274618363</c:v>
                </c:pt>
              </c:numCache>
            </c:numRef>
          </c:val>
        </c:ser>
        <c:ser>
          <c:idx val="21"/>
          <c:order val="7"/>
          <c:tx>
            <c:strRef>
              <c:f>Charts!$J$5</c:f>
              <c:strCache>
                <c:ptCount val="1"/>
                <c:pt idx="0">
                  <c:v>114 GTZ 7.4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Charts!$J$9:$J$16</c:f>
              <c:numCache>
                <c:formatCode>_(* #,##0.00_);_(* \(#,##0.00\);_(* "-"??_);_(@_)</c:formatCode>
                <c:ptCount val="8"/>
                <c:pt idx="0">
                  <c:v>150.33333333441988</c:v>
                </c:pt>
                <c:pt idx="1">
                  <c:v>78.953107111536141</c:v>
                </c:pt>
                <c:pt idx="2">
                  <c:v>0.81230156644577045</c:v>
                </c:pt>
                <c:pt idx="3" formatCode="_-* #,##0.000_-;\-* #,##0.000_-;_-* &quot;-&quot;??_-;_-@_-">
                  <c:v>0.82148673133906358</c:v>
                </c:pt>
                <c:pt idx="4">
                  <c:v>0.68772004631173134</c:v>
                </c:pt>
                <c:pt idx="5">
                  <c:v>2.0203381803481402</c:v>
                </c:pt>
                <c:pt idx="6">
                  <c:v>6.7186475210763357</c:v>
                </c:pt>
                <c:pt idx="7">
                  <c:v>5.3045809737619676</c:v>
                </c:pt>
              </c:numCache>
            </c:numRef>
          </c:val>
        </c:ser>
        <c:ser>
          <c:idx val="9"/>
          <c:order val="8"/>
          <c:tx>
            <c:strRef>
              <c:f>Charts!$M$5</c:f>
              <c:strCache>
                <c:ptCount val="1"/>
                <c:pt idx="0">
                  <c:v>117 GTZ 7.5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Charts!$B$9:$B$16</c:f>
              <c:strCache>
                <c:ptCount val="8"/>
                <c:pt idx="0">
                  <c:v>Burn, minutes</c:v>
                </c:pt>
                <c:pt idx="1">
                  <c:v>Thermal Eff, %</c:v>
                </c:pt>
                <c:pt idx="2">
                  <c:v>PM 2.5 mg/Net MJ</c:v>
                </c:pt>
                <c:pt idx="3">
                  <c:v>CO g/ Net MJ</c:v>
                </c:pt>
                <c:pt idx="4">
                  <c:v>CO/CO2 ratio, %</c:v>
                </c:pt>
                <c:pt idx="5">
                  <c:v>Consumption, kg/hr AR</c:v>
                </c:pt>
                <c:pt idx="6">
                  <c:v>Avg KW, Total</c:v>
                </c:pt>
                <c:pt idx="7">
                  <c:v>Avg kW, Net to room</c:v>
                </c:pt>
              </c:strCache>
            </c:strRef>
          </c:cat>
          <c:val>
            <c:numRef>
              <c:f>Charts!$M$9:$M$16</c:f>
              <c:numCache>
                <c:formatCode>_(* #,##0.00_);_(* \(#,##0.00\);_(* "-"??_);_(@_)</c:formatCode>
                <c:ptCount val="8"/>
                <c:pt idx="0">
                  <c:v>257.33333333744667</c:v>
                </c:pt>
                <c:pt idx="1">
                  <c:v>71.293438859064906</c:v>
                </c:pt>
                <c:pt idx="2">
                  <c:v>0.53691496500034408</c:v>
                </c:pt>
                <c:pt idx="3" formatCode="_-* #,##0.000_-;\-* #,##0.000_-;_-* &quot;-&quot;??_-;_-@_-">
                  <c:v>0.60131623239028709</c:v>
                </c:pt>
                <c:pt idx="4">
                  <c:v>0.45350594842977504</c:v>
                </c:pt>
                <c:pt idx="5">
                  <c:v>1.9068082222797573</c:v>
                </c:pt>
                <c:pt idx="6">
                  <c:v>6.3411029204923652</c:v>
                </c:pt>
                <c:pt idx="7">
                  <c:v>4.520790333611604</c:v>
                </c:pt>
              </c:numCache>
            </c:numRef>
          </c:val>
        </c:ser>
        <c:ser>
          <c:idx val="13"/>
          <c:order val="9"/>
          <c:tx>
            <c:strRef>
              <c:f>Charts!$N$5</c:f>
              <c:strCache>
                <c:ptCount val="1"/>
                <c:pt idx="0">
                  <c:v>122 MM1 Misuse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Charts!$B$9:$B$16</c:f>
              <c:strCache>
                <c:ptCount val="8"/>
                <c:pt idx="0">
                  <c:v>Burn, minutes</c:v>
                </c:pt>
                <c:pt idx="1">
                  <c:v>Thermal Eff, %</c:v>
                </c:pt>
                <c:pt idx="2">
                  <c:v>PM 2.5 mg/Net MJ</c:v>
                </c:pt>
                <c:pt idx="3">
                  <c:v>CO g/ Net MJ</c:v>
                </c:pt>
                <c:pt idx="4">
                  <c:v>CO/CO2 ratio, %</c:v>
                </c:pt>
                <c:pt idx="5">
                  <c:v>Consumption, kg/hr AR</c:v>
                </c:pt>
                <c:pt idx="6">
                  <c:v>Avg KW, Total</c:v>
                </c:pt>
                <c:pt idx="7">
                  <c:v>Avg kW, Net to room</c:v>
                </c:pt>
              </c:strCache>
            </c:strRef>
          </c:cat>
          <c:val>
            <c:numRef>
              <c:f>Charts!$N$9:$N$16</c:f>
              <c:numCache>
                <c:formatCode>_(* #,##0.00_);_(* \(#,##0.00\);_(* "-"??_);_(@_)</c:formatCode>
                <c:ptCount val="8"/>
                <c:pt idx="0">
                  <c:v>227.99999999930151</c:v>
                </c:pt>
                <c:pt idx="1">
                  <c:v>78.667092875020444</c:v>
                </c:pt>
                <c:pt idx="2">
                  <c:v>420.71794068410168</c:v>
                </c:pt>
                <c:pt idx="3" formatCode="_-* #,##0.000_-;\-* #,##0.000_-;_-* &quot;-&quot;??_-;_-@_-">
                  <c:v>7.359309238236813</c:v>
                </c:pt>
                <c:pt idx="4">
                  <c:v>6.4925416434580105</c:v>
                </c:pt>
                <c:pt idx="5">
                  <c:v>1.5142598866057564</c:v>
                </c:pt>
                <c:pt idx="6">
                  <c:v>5.0356809233075817</c:v>
                </c:pt>
                <c:pt idx="7">
                  <c:v>3.9614237888280623</c:v>
                </c:pt>
              </c:numCache>
            </c:numRef>
          </c:val>
        </c:ser>
        <c:ser>
          <c:idx val="15"/>
          <c:order val="10"/>
          <c:tx>
            <c:strRef>
              <c:f>Charts!$Q$5</c:f>
              <c:strCache>
                <c:ptCount val="1"/>
                <c:pt idx="0">
                  <c:v>130 GTZ5-TLUD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Charts!$Q$9:$Q$16</c:f>
              <c:numCache>
                <c:formatCode>_(* #,##0.00_);_(* \(#,##0.00\);_(* "-"??_);_(@_)</c:formatCode>
                <c:ptCount val="8"/>
                <c:pt idx="0">
                  <c:v>309.76666665868834</c:v>
                </c:pt>
                <c:pt idx="1">
                  <c:v>78.883323632805684</c:v>
                </c:pt>
                <c:pt idx="2">
                  <c:v>27.960093250991829</c:v>
                </c:pt>
                <c:pt idx="3" formatCode="_-* #,##0.000_-;\-* #,##0.000_-;_-* &quot;-&quot;??_-;_-@_-">
                  <c:v>4.1577185697514318</c:v>
                </c:pt>
                <c:pt idx="4">
                  <c:v>3.5774272194635346</c:v>
                </c:pt>
                <c:pt idx="5">
                  <c:v>1.6881746245067659</c:v>
                </c:pt>
                <c:pt idx="6">
                  <c:v>5.6140354948555107</c:v>
                </c:pt>
                <c:pt idx="7">
                  <c:v>4.428537788267457</c:v>
                </c:pt>
              </c:numCache>
            </c:numRef>
          </c:val>
        </c:ser>
        <c:ser>
          <c:idx val="22"/>
          <c:order val="11"/>
          <c:tx>
            <c:strRef>
              <c:f>Charts!$R$5</c:f>
              <c:strCache>
                <c:ptCount val="1"/>
                <c:pt idx="0">
                  <c:v>131 NDH 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Charts!$R$9:$R$16</c:f>
              <c:numCache>
                <c:formatCode>_(* #,##0.00_);_(* \(#,##0.00\);_(* "-"??_);_(@_)</c:formatCode>
                <c:ptCount val="8"/>
                <c:pt idx="0">
                  <c:v>173.31666667596437</c:v>
                </c:pt>
                <c:pt idx="1">
                  <c:v>72.081394160501418</c:v>
                </c:pt>
                <c:pt idx="2">
                  <c:v>145.40132134974783</c:v>
                </c:pt>
                <c:pt idx="3" formatCode="_-* #,##0.000_-;\-* #,##0.000_-;_-* &quot;-&quot;??_-;_-@_-">
                  <c:v>4.0865623511802003</c:v>
                </c:pt>
                <c:pt idx="4">
                  <c:v>3.2013418314044753</c:v>
                </c:pt>
                <c:pt idx="5">
                  <c:v>1.9907011163261876</c:v>
                </c:pt>
                <c:pt idx="6">
                  <c:v>6.6200892754024245</c:v>
                </c:pt>
                <c:pt idx="7">
                  <c:v>4.7718526443799041</c:v>
                </c:pt>
              </c:numCache>
            </c:numRef>
          </c:val>
        </c:ser>
        <c:ser>
          <c:idx val="12"/>
          <c:order val="12"/>
          <c:tx>
            <c:strRef>
              <c:f>Charts!$S$5</c:f>
              <c:strCache>
                <c:ptCount val="1"/>
                <c:pt idx="0">
                  <c:v>135 Royal 1 TLUD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Charts!$B$9:$B$16</c:f>
              <c:strCache>
                <c:ptCount val="8"/>
                <c:pt idx="0">
                  <c:v>Burn, minutes</c:v>
                </c:pt>
                <c:pt idx="1">
                  <c:v>Thermal Eff, %</c:v>
                </c:pt>
                <c:pt idx="2">
                  <c:v>PM 2.5 mg/Net MJ</c:v>
                </c:pt>
                <c:pt idx="3">
                  <c:v>CO g/ Net MJ</c:v>
                </c:pt>
                <c:pt idx="4">
                  <c:v>CO/CO2 ratio, %</c:v>
                </c:pt>
                <c:pt idx="5">
                  <c:v>Consumption, kg/hr AR</c:v>
                </c:pt>
                <c:pt idx="6">
                  <c:v>Avg KW, Total</c:v>
                </c:pt>
                <c:pt idx="7">
                  <c:v>Avg kW, Net to room</c:v>
                </c:pt>
              </c:strCache>
            </c:strRef>
          </c:cat>
          <c:val>
            <c:numRef>
              <c:f>Charts!$S$9:$S$16</c:f>
              <c:numCache>
                <c:formatCode>_(* #,##0.00_);_(* \(#,##0.00\);_(* "-"??_);_(@_)</c:formatCode>
                <c:ptCount val="8"/>
                <c:pt idx="0">
                  <c:v>218.70000000461005</c:v>
                </c:pt>
                <c:pt idx="1">
                  <c:v>70.368179730824394</c:v>
                </c:pt>
                <c:pt idx="2">
                  <c:v>119.97720079789097</c:v>
                </c:pt>
                <c:pt idx="3" formatCode="_-* #,##0.000_-;\-* #,##0.000_-;_-* &quot;-&quot;??_-;_-@_-">
                  <c:v>2.313690697157754</c:v>
                </c:pt>
                <c:pt idx="4">
                  <c:v>1.7444468025497348</c:v>
                </c:pt>
                <c:pt idx="5">
                  <c:v>1.9616810296201641</c:v>
                </c:pt>
                <c:pt idx="6">
                  <c:v>6.5235827917329177</c:v>
                </c:pt>
                <c:pt idx="7">
                  <c:v>4.5905264637757508</c:v>
                </c:pt>
              </c:numCache>
            </c:numRef>
          </c:val>
        </c:ser>
        <c:ser>
          <c:idx val="18"/>
          <c:order val="13"/>
          <c:tx>
            <c:strRef>
              <c:f>Charts!$T$5</c:f>
              <c:strCache>
                <c:ptCount val="1"/>
                <c:pt idx="0">
                  <c:v>136 Silver 181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Charts!$T$9:$T$16</c:f>
              <c:numCache>
                <c:formatCode>_(* #,##0.00_);_(* \(#,##0.00\);_(* "-"??_);_(@_)</c:formatCode>
                <c:ptCount val="8"/>
                <c:pt idx="0">
                  <c:v>315</c:v>
                </c:pt>
                <c:pt idx="1">
                  <c:v>71.368594058951714</c:v>
                </c:pt>
                <c:pt idx="2">
                  <c:v>47.852139203440018</c:v>
                </c:pt>
                <c:pt idx="3" formatCode="_-* #,##0.000_-;\-* #,##0.000_-;_-* &quot;-&quot;??_-;_-@_-">
                  <c:v>2.3921303396250377</c:v>
                </c:pt>
                <c:pt idx="4">
                  <c:v>1.8307812428558474</c:v>
                </c:pt>
                <c:pt idx="5">
                  <c:v>1.9158018902938545</c:v>
                </c:pt>
                <c:pt idx="6">
                  <c:v>6.3710114209087854</c:v>
                </c:pt>
                <c:pt idx="7">
                  <c:v>4.5469012784378426</c:v>
                </c:pt>
              </c:numCache>
            </c:numRef>
          </c:val>
        </c:ser>
        <c:ser>
          <c:idx val="17"/>
          <c:order val="14"/>
          <c:tx>
            <c:strRef>
              <c:f>Charts!$U$5</c:f>
              <c:strCache>
                <c:ptCount val="1"/>
                <c:pt idx="0">
                  <c:v>137 Round ELCD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Charts!$U$9:$U$16</c:f>
              <c:numCache>
                <c:formatCode>_(* #,##0.00_);_(* \(#,##0.00\);_(* "-"??_);_(@_)</c:formatCode>
                <c:ptCount val="8"/>
                <c:pt idx="0">
                  <c:v>227.99999596551061</c:v>
                </c:pt>
                <c:pt idx="1">
                  <c:v>77.083369543389196</c:v>
                </c:pt>
                <c:pt idx="2">
                  <c:v>65.496441269321849</c:v>
                </c:pt>
                <c:pt idx="3" formatCode="_-* #,##0.000_-;\-* #,##0.000_-;_-* &quot;-&quot;??_-;_-@_-">
                  <c:v>3.9647225842573377</c:v>
                </c:pt>
                <c:pt idx="4">
                  <c:v>3.3254165834060392</c:v>
                </c:pt>
                <c:pt idx="5">
                  <c:v>1.4020096402937607</c:v>
                </c:pt>
                <c:pt idx="6">
                  <c:v>4.6623920123420417</c:v>
                </c:pt>
                <c:pt idx="7">
                  <c:v>3.5939288644350764</c:v>
                </c:pt>
              </c:numCache>
            </c:numRef>
          </c:val>
        </c:ser>
        <c:ser>
          <c:idx val="19"/>
          <c:order val="15"/>
          <c:tx>
            <c:strRef>
              <c:f>Charts!$V$5</c:f>
              <c:strCache>
                <c:ptCount val="1"/>
                <c:pt idx="0">
                  <c:v>138 Gold 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Charts!$V$9:$V$16</c:f>
              <c:numCache>
                <c:formatCode>_(* #,##0.00_);_(* \(#,##0.00\);_(* "-"??_);_(@_)</c:formatCode>
                <c:ptCount val="8"/>
                <c:pt idx="0">
                  <c:v>246.33332897443324</c:v>
                </c:pt>
                <c:pt idx="1">
                  <c:v>72.684105166194328</c:v>
                </c:pt>
                <c:pt idx="2">
                  <c:v>205.89962647496412</c:v>
                </c:pt>
                <c:pt idx="3" formatCode="_-* #,##0.000_-;\-* #,##0.000_-;_-* &quot;-&quot;??_-;_-@_-">
                  <c:v>6.3372732069382813</c:v>
                </c:pt>
                <c:pt idx="4">
                  <c:v>5.098023401646044</c:v>
                </c:pt>
                <c:pt idx="5">
                  <c:v>2.522948359289936</c:v>
                </c:pt>
                <c:pt idx="6">
                  <c:v>8.3900808809276857</c:v>
                </c:pt>
                <c:pt idx="7">
                  <c:v>6.0982552110222423</c:v>
                </c:pt>
              </c:numCache>
            </c:numRef>
          </c:val>
        </c:ser>
        <c:ser>
          <c:idx val="20"/>
          <c:order val="16"/>
          <c:tx>
            <c:strRef>
              <c:f>Charts!$W$5</c:f>
              <c:strCache>
                <c:ptCount val="1"/>
                <c:pt idx="0">
                  <c:v>139 ANARD ASE-7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Charts!$W$9:$W$16</c:f>
              <c:numCache>
                <c:formatCode>_(* #,##0.00_);_(* \(#,##0.00\);_(* "-"??_);_(@_)</c:formatCode>
                <c:ptCount val="8"/>
                <c:pt idx="0">
                  <c:v>238.21666666539386</c:v>
                </c:pt>
                <c:pt idx="1">
                  <c:v>57.040738909492582</c:v>
                </c:pt>
                <c:pt idx="2">
                  <c:v>21.916532494664118</c:v>
                </c:pt>
                <c:pt idx="3" formatCode="_-* #,##0.000_-;\-* #,##0.000_-;_-* &quot;-&quot;??_-;_-@_-">
                  <c:v>17.110643131360444</c:v>
                </c:pt>
                <c:pt idx="4">
                  <c:v>11.455627269245834</c:v>
                </c:pt>
                <c:pt idx="5">
                  <c:v>1.0305563820698684</c:v>
                </c:pt>
                <c:pt idx="6">
                  <c:v>3.4271218299354018</c:v>
                </c:pt>
                <c:pt idx="7">
                  <c:v>1.9548556151236769</c:v>
                </c:pt>
              </c:numCache>
            </c:numRef>
          </c:val>
        </c:ser>
        <c:ser>
          <c:idx val="14"/>
          <c:order val="17"/>
          <c:tx>
            <c:strRef>
              <c:f>Charts!$X$5</c:f>
              <c:strCache>
                <c:ptCount val="1"/>
                <c:pt idx="0">
                  <c:v>141 TZ1 FLDD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Charts!$X$9:$X$16</c:f>
              <c:numCache>
                <c:formatCode>_(* #,##0.00_);_(* \(#,##0.00\);_(* "-"??_);_(@_)</c:formatCode>
                <c:ptCount val="8"/>
                <c:pt idx="0">
                  <c:v>250.49999556737021</c:v>
                </c:pt>
                <c:pt idx="1">
                  <c:v>54.434981519084303</c:v>
                </c:pt>
                <c:pt idx="2">
                  <c:v>2349.2294931604615</c:v>
                </c:pt>
                <c:pt idx="3" formatCode="_-* #,##0.000_-;\-* #,##0.000_-;_-* &quot;-&quot;??_-;_-@_-">
                  <c:v>27.605495177375438</c:v>
                </c:pt>
                <c:pt idx="4">
                  <c:v>18.799877134805705</c:v>
                </c:pt>
                <c:pt idx="5">
                  <c:v>0.69294284015070162</c:v>
                </c:pt>
                <c:pt idx="6">
                  <c:v>2.3043858402080915</c:v>
                </c:pt>
                <c:pt idx="7">
                  <c:v>1.2543920062456702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overlap val="-50"/>
        <c:axId val="88274048"/>
        <c:axId val="88275968"/>
      </c:barChart>
      <c:catAx>
        <c:axId val="8827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The three digit number is the test number.</a:t>
                </a:r>
              </a:p>
            </c:rich>
          </c:tx>
          <c:layout>
            <c:manualLayout>
              <c:xMode val="edge"/>
              <c:yMode val="edge"/>
              <c:x val="0.82175410574967978"/>
              <c:y val="9.8567929841513954E-2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88275968"/>
        <c:crossesAt val="0.1"/>
        <c:auto val="1"/>
        <c:lblAlgn val="ctr"/>
        <c:lblOffset val="100"/>
        <c:noMultiLvlLbl val="0"/>
      </c:catAx>
      <c:valAx>
        <c:axId val="88275968"/>
        <c:scaling>
          <c:logBase val="10"/>
          <c:orientation val="minMax"/>
          <c:min val="0.1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8827404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Average heat delivered </a:t>
            </a:r>
          </a:p>
          <a:p>
            <a:pPr>
              <a:defRPr sz="2400"/>
            </a:pPr>
            <a:r>
              <a:rPr lang="en-US" sz="2400"/>
              <a:t>into  the room, KW</a:t>
            </a:r>
          </a:p>
        </c:rich>
      </c:tx>
      <c:layout>
        <c:manualLayout>
          <c:xMode val="edge"/>
          <c:yMode val="edge"/>
          <c:x val="1.2272856657017429E-2"/>
          <c:y val="1.94869752367453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025488208173561E-2"/>
          <c:y val="0.14602954867207993"/>
          <c:w val="0.95759207825493942"/>
          <c:h val="0.745294727142648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Charts!$E$5</c:f>
              <c:strCache>
                <c:ptCount val="1"/>
                <c:pt idx="0">
                  <c:v>081 Avg Traditional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Charts!$E$19:$E$29</c:f>
              <c:numCache>
                <c:formatCode>0%</c:formatCode>
                <c:ptCount val="11"/>
                <c:pt idx="0" formatCode="_(* #,##0.00_);_(* \(#,##0.00\);_(* &quot;-&quot;??_);_(@_)">
                  <c:v>1</c:v>
                </c:pt>
                <c:pt idx="1">
                  <c:v>1</c:v>
                </c:pt>
                <c:pt idx="2" formatCode="0.0%">
                  <c:v>0</c:v>
                </c:pt>
                <c:pt idx="3" formatCode="_(* #,##0.00_);_(* \(#,##0.00\);_(* &quot;-&quot;??_);_(@_)">
                  <c:v>1</c:v>
                </c:pt>
                <c:pt idx="4" formatCode="0.0%">
                  <c:v>0</c:v>
                </c:pt>
                <c:pt idx="5" formatCode="_(* #,##0.00_);_(* \(#,##0.00\);_(* &quot;-&quot;??_);_(@_)">
                  <c:v>1</c:v>
                </c:pt>
                <c:pt idx="6" formatCode="_(* #,##0.00_);_(* \(#,##0.00\);_(* &quot;-&quot;??_);_(@_)">
                  <c:v>1</c:v>
                </c:pt>
                <c:pt idx="7" formatCode="0.0%">
                  <c:v>0</c:v>
                </c:pt>
                <c:pt idx="8" formatCode="_(* #,##0.00_);_(* \(#,##0.00\);_(* &quot;-&quot;??_);_(@_)">
                  <c:v>1</c:v>
                </c:pt>
                <c:pt idx="9" formatCode="_(* #,##0.00_);_(* \(#,##0.00\);_(* &quot;-&quot;??_);_(@_)">
                  <c:v>1</c:v>
                </c:pt>
                <c:pt idx="10" formatCode="_(* #,##0.00_);_(* \(#,##0.00\);_(* &quot;-&quot;??_);_(@_)">
                  <c:v>1</c:v>
                </c:pt>
              </c:numCache>
            </c:numRef>
          </c:val>
        </c:ser>
        <c:ser>
          <c:idx val="4"/>
          <c:order val="1"/>
          <c:tx>
            <c:strRef>
              <c:f>Charts!$F$5</c:f>
              <c:strCache>
                <c:ptCount val="1"/>
                <c:pt idx="0">
                  <c:v>091 Trad Dry Coal</c:v>
                </c:pt>
              </c:strCache>
            </c:strRef>
          </c:tx>
          <c:spPr>
            <a:solidFill>
              <a:srgbClr val="FF0000"/>
            </a:solidFill>
            <a:ln w="0"/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Charts!$F$19:$F$29</c:f>
              <c:numCache>
                <c:formatCode>0%</c:formatCode>
                <c:ptCount val="11"/>
                <c:pt idx="0" formatCode="_(* #,##0.00_);_(* \(#,##0.00\);_(* &quot;-&quot;??_);_(@_)">
                  <c:v>0.68524871350954031</c:v>
                </c:pt>
                <c:pt idx="1">
                  <c:v>1.0161719607673338</c:v>
                </c:pt>
                <c:pt idx="2" formatCode="0.0%">
                  <c:v>1.5914590632004844E-2</c:v>
                </c:pt>
                <c:pt idx="3" formatCode="_-* #,##0.000_-;\-* #,##0.000_-;_-* &quot;-&quot;??_-;_-@_-">
                  <c:v>0.25348761898106242</c:v>
                </c:pt>
                <c:pt idx="4" formatCode="0.0%">
                  <c:v>0.74651238101893758</c:v>
                </c:pt>
                <c:pt idx="5" formatCode="_(* #,##0.00_);_(* \(#,##0.00\);_(* &quot;-&quot;??_);_(@_)">
                  <c:v>0.96367924753075529</c:v>
                </c:pt>
                <c:pt idx="6" formatCode="_(* #,##0.00_);_(* \(#,##0.00\);_(* &quot;-&quot;??_);_(@_)">
                  <c:v>0.91416373705496778</c:v>
                </c:pt>
                <c:pt idx="7" formatCode="0.0%">
                  <c:v>8.5836262945032216E-2</c:v>
                </c:pt>
                <c:pt idx="8" formatCode="_(* #,##0.00_);_(* \(#,##0.00\);_(* &quot;-&quot;??_);_(@_)">
                  <c:v>1.2326767259014277</c:v>
                </c:pt>
                <c:pt idx="9" formatCode="_(* #,##0.00_);_(* \(#,##0.00\);_(* &quot;-&quot;??_);_(@_)">
                  <c:v>1.5796659382361196</c:v>
                </c:pt>
                <c:pt idx="10" formatCode="_(* #,##0.00_);_(* \(#,##0.00\);_(* &quot;-&quot;??_);_(@_)">
                  <c:v>1.6052122338147676</c:v>
                </c:pt>
              </c:numCache>
            </c:numRef>
          </c:val>
        </c:ser>
        <c:ser>
          <c:idx val="11"/>
          <c:order val="2"/>
          <c:tx>
            <c:strRef>
              <c:f>Charts!$G$5</c:f>
              <c:strCache>
                <c:ptCount val="1"/>
                <c:pt idx="0">
                  <c:v>106 ELCD MM-0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Charts!$G$19:$G$29</c:f>
              <c:numCache>
                <c:formatCode>0%</c:formatCode>
                <c:ptCount val="11"/>
                <c:pt idx="0" formatCode="_(* #,##0.00_);_(* \(#,##0.00\);_(* &quot;-&quot;??_);_(@_)">
                  <c:v>0.68610637748221415</c:v>
                </c:pt>
                <c:pt idx="1">
                  <c:v>1.4305428263834108</c:v>
                </c:pt>
                <c:pt idx="2" formatCode="0.0%">
                  <c:v>0.30096465372649928</c:v>
                </c:pt>
                <c:pt idx="3" formatCode="_-* #,##0.000_-;\-* #,##0.000_-;_-* &quot;-&quot;??_-;_-@_-">
                  <c:v>0.13501948741246125</c:v>
                </c:pt>
                <c:pt idx="4" formatCode="0.0%">
                  <c:v>0.86498051258753872</c:v>
                </c:pt>
                <c:pt idx="5" formatCode="_(* #,##0.00_);_(* \(#,##0.00\);_(* &quot;-&quot;??_);_(@_)">
                  <c:v>0.48721252967571499</c:v>
                </c:pt>
                <c:pt idx="6" formatCode="_(* #,##0.00_);_(* \(#,##0.00\);_(* &quot;-&quot;??_);_(@_)">
                  <c:v>0.35652215673912652</c:v>
                </c:pt>
                <c:pt idx="7" formatCode="0.0%">
                  <c:v>0.64347784326087343</c:v>
                </c:pt>
                <c:pt idx="8" formatCode="_(* #,##0.00_);_(* \(#,##0.00\);_(* &quot;-&quot;??_);_(@_)">
                  <c:v>1.149823213479523</c:v>
                </c:pt>
                <c:pt idx="9" formatCode="_(* #,##0.00_);_(* \(#,##0.00\);_(* &quot;-&quot;??_);_(@_)">
                  <c:v>1.1498232134795241</c:v>
                </c:pt>
                <c:pt idx="10" formatCode="_(* #,##0.00_);_(* \(#,##0.00\);_(* &quot;-&quot;??_);_(@_)">
                  <c:v>1.6448713496522542</c:v>
                </c:pt>
              </c:numCache>
            </c:numRef>
          </c:val>
        </c:ser>
        <c:ser>
          <c:idx val="5"/>
          <c:order val="3"/>
          <c:tx>
            <c:strRef>
              <c:f>Charts!$H$5</c:f>
              <c:strCache>
                <c:ptCount val="1"/>
                <c:pt idx="0">
                  <c:v>111 Anard+Gas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Charts!$H$19:$H$29</c:f>
              <c:numCache>
                <c:formatCode>0%</c:formatCode>
                <c:ptCount val="11"/>
                <c:pt idx="0" formatCode="_(* #,##0.00_);_(* \(#,##0.00\);_(* &quot;-&quot;??_);_(@_)">
                  <c:v>1.4572898799210874</c:v>
                </c:pt>
                <c:pt idx="1">
                  <c:v>1.4335518366141291</c:v>
                </c:pt>
                <c:pt idx="2" formatCode="0.0%">
                  <c:v>0.30243192156770871</c:v>
                </c:pt>
                <c:pt idx="3" formatCode="_-* #,##0.000_-;\-* #,##0.000_-;_-* &quot;-&quot;??_-;_-@_-">
                  <c:v>7.0507556267969965E-2</c:v>
                </c:pt>
                <c:pt idx="4" formatCode="0.0%">
                  <c:v>0.92949244373202999</c:v>
                </c:pt>
                <c:pt idx="5" formatCode="_(* #,##0.00_);_(* \(#,##0.00\);_(* &quot;-&quot;??_);_(@_)">
                  <c:v>0.42022324061109406</c:v>
                </c:pt>
                <c:pt idx="6" formatCode="_(* #,##0.00_);_(* \(#,##0.00\);_(* &quot;-&quot;??_);_(@_)">
                  <c:v>0.30874482080370397</c:v>
                </c:pt>
                <c:pt idx="7" formatCode="0.0%">
                  <c:v>0.69125517919629598</c:v>
                </c:pt>
                <c:pt idx="8" formatCode="_(* #,##0.00_);_(* \(#,##0.00\);_(* &quot;-&quot;??_);_(@_)">
                  <c:v>0.68552743773124392</c:v>
                </c:pt>
                <c:pt idx="9" formatCode="_(* #,##0.00_);_(* \(#,##0.00\);_(* &quot;-&quot;??_);_(@_)">
                  <c:v>0.68552743773124469</c:v>
                </c:pt>
                <c:pt idx="10" formatCode="_(* #,##0.00_);_(* \(#,##0.00\);_(* &quot;-&quot;??_);_(@_)">
                  <c:v>0.98273911740900377</c:v>
                </c:pt>
              </c:numCache>
            </c:numRef>
          </c:val>
        </c:ser>
        <c:ser>
          <c:idx val="6"/>
          <c:order val="4"/>
          <c:tx>
            <c:strRef>
              <c:f>Charts!$I$5</c:f>
              <c:strCache>
                <c:ptCount val="1"/>
                <c:pt idx="0">
                  <c:v>112 Anard+diesel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Charts!$I$19:$I$29</c:f>
              <c:numCache>
                <c:formatCode>0%</c:formatCode>
                <c:ptCount val="11"/>
                <c:pt idx="0" formatCode="_(* #,##0.00_);_(* \(#,##0.00\);_(* &quot;-&quot;??_);_(@_)">
                  <c:v>1.4647512864581111</c:v>
                </c:pt>
                <c:pt idx="1">
                  <c:v>1.4288980188815072</c:v>
                </c:pt>
                <c:pt idx="2" formatCode="0.0%">
                  <c:v>0.30015999267549831</c:v>
                </c:pt>
                <c:pt idx="3" formatCode="_-* #,##0.000_-;\-* #,##0.000_-;_-* &quot;-&quot;??_-;_-@_-">
                  <c:v>1.5593408243292757E-2</c:v>
                </c:pt>
                <c:pt idx="4" formatCode="0.0%">
                  <c:v>0.98440659175670719</c:v>
                </c:pt>
                <c:pt idx="5" formatCode="_(* #,##0.00_);_(* \(#,##0.00\);_(* &quot;-&quot;??_);_(@_)">
                  <c:v>0.4192696597856222</c:v>
                </c:pt>
                <c:pt idx="6" formatCode="_(* #,##0.00_);_(* \(#,##0.00\);_(* &quot;-&quot;??_);_(@_)">
                  <c:v>0.30907455865425054</c:v>
                </c:pt>
                <c:pt idx="7" formatCode="0.0%">
                  <c:v>0.69092544134574951</c:v>
                </c:pt>
                <c:pt idx="8" formatCode="_(* #,##0.00_);_(* \(#,##0.00\);_(* &quot;-&quot;??_);_(@_)">
                  <c:v>0.60071204534642897</c:v>
                </c:pt>
                <c:pt idx="9" formatCode="_(* #,##0.00_);_(* \(#,##0.00\);_(* &quot;-&quot;??_);_(@_)">
                  <c:v>0.60071204534643174</c:v>
                </c:pt>
                <c:pt idx="10" formatCode="_(* #,##0.00_);_(* \(#,##0.00\);_(* &quot;-&quot;??_);_(@_)">
                  <c:v>0.85835625151377437</c:v>
                </c:pt>
              </c:numCache>
            </c:numRef>
          </c:val>
        </c:ser>
        <c:ser>
          <c:idx val="21"/>
          <c:order val="5"/>
          <c:tx>
            <c:strRef>
              <c:f>Charts!$J$5</c:f>
              <c:strCache>
                <c:ptCount val="1"/>
                <c:pt idx="0">
                  <c:v>114 GTZ 7.4</c:v>
                </c:pt>
              </c:strCache>
            </c:strRef>
          </c:tx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Charts!$J$19:$J$29</c:f>
              <c:numCache>
                <c:formatCode>0%</c:formatCode>
                <c:ptCount val="11"/>
                <c:pt idx="0" formatCode="_(* #,##0.00_);_(* \(#,##0.00\);_(* &quot;-&quot;??_);_(@_)">
                  <c:v>0.77358490567461891</c:v>
                </c:pt>
                <c:pt idx="1">
                  <c:v>1.5840020096858567</c:v>
                </c:pt>
                <c:pt idx="2" formatCode="0.0%">
                  <c:v>0.36868766965875088</c:v>
                </c:pt>
                <c:pt idx="3" formatCode="_-* #,##0.000_-;\-* #,##0.000_-;_-* &quot;-&quot;??_-;_-@_-">
                  <c:v>1.0226898903955819E-3</c:v>
                </c:pt>
                <c:pt idx="4" formatCode="0.0%">
                  <c:v>0.99897731010960444</c:v>
                </c:pt>
                <c:pt idx="5" formatCode="_(* #,##0.00_);_(* \(#,##0.00\);_(* &quot;-&quot;??_);_(@_)">
                  <c:v>7.1982530045565526E-2</c:v>
                </c:pt>
                <c:pt idx="6" formatCode="_(* #,##0.00_);_(* \(#,##0.00\);_(* &quot;-&quot;??_);_(@_)">
                  <c:v>4.9445076534279056E-2</c:v>
                </c:pt>
                <c:pt idx="7" formatCode="0.0%">
                  <c:v>0.9505549234657209</c:v>
                </c:pt>
                <c:pt idx="8" formatCode="_(* #,##0.00_);_(* \(#,##0.00\);_(* &quot;-&quot;??_);_(@_)">
                  <c:v>1.2493821959099511</c:v>
                </c:pt>
                <c:pt idx="9" formatCode="_(* #,##0.00_);_(* \(#,##0.00\);_(* &quot;-&quot;??_);_(@_)">
                  <c:v>1.2493821959099451</c:v>
                </c:pt>
                <c:pt idx="10" formatCode="_(* #,##0.00_);_(* \(#,##0.00\);_(* &quot;-&quot;??_);_(@_)">
                  <c:v>1.9790239091870818</c:v>
                </c:pt>
              </c:numCache>
            </c:numRef>
          </c:val>
        </c:ser>
        <c:ser>
          <c:idx val="7"/>
          <c:order val="6"/>
          <c:tx>
            <c:strRef>
              <c:f>Charts!$K$5</c:f>
              <c:strCache>
                <c:ptCount val="1"/>
                <c:pt idx="0">
                  <c:v>115 Silver T-0126</c:v>
                </c:pt>
              </c:strCache>
            </c:strRef>
          </c:tx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Charts!$K$19:$K$29</c:f>
              <c:numCache>
                <c:formatCode>0%</c:formatCode>
                <c:ptCount val="11"/>
                <c:pt idx="0" formatCode="_(* #,##0.00_);_(* \(#,##0.00\);_(* &quot;-&quot;??_);_(@_)">
                  <c:v>1</c:v>
                </c:pt>
                <c:pt idx="1">
                  <c:v>1.5866206293387601</c:v>
                </c:pt>
                <c:pt idx="2" formatCode="0.0%">
                  <c:v>0.36972961178705965</c:v>
                </c:pt>
                <c:pt idx="3" formatCode="_-* #,##0.000_-;\-* #,##0.000_-;_-* &quot;-&quot;??_-;_-@_-">
                  <c:v>3.6788635806361556E-3</c:v>
                </c:pt>
                <c:pt idx="4" formatCode="0.0%">
                  <c:v>0.99632113641936382</c:v>
                </c:pt>
                <c:pt idx="5" formatCode="_(* #,##0.00_);_(* \(#,##0.00\);_(* &quot;-&quot;??_);_(@_)">
                  <c:v>0.3246636939790733</c:v>
                </c:pt>
                <c:pt idx="6" formatCode="_(* #,##0.00_);_(* \(#,##0.00\);_(* &quot;-&quot;??_);_(@_)">
                  <c:v>0.21743148261538239</c:v>
                </c:pt>
                <c:pt idx="7" formatCode="0.0%">
                  <c:v>0.78256851738461763</c:v>
                </c:pt>
                <c:pt idx="8" formatCode="_(* #,##0.00_);_(* \(#,##0.00\);_(* &quot;-&quot;??_);_(@_)">
                  <c:v>2.0816305344449635</c:v>
                </c:pt>
                <c:pt idx="9" formatCode="_(* #,##0.00_);_(* \(#,##0.00\);_(* &quot;-&quot;??_);_(@_)">
                  <c:v>2.081630534444955</c:v>
                </c:pt>
                <c:pt idx="10" formatCode="_(* #,##0.00_);_(* \(#,##0.00\);_(* &quot;-&quot;??_);_(@_)">
                  <c:v>3.3027579486118341</c:v>
                </c:pt>
              </c:numCache>
            </c:numRef>
          </c:val>
        </c:ser>
        <c:ser>
          <c:idx val="8"/>
          <c:order val="7"/>
          <c:tx>
            <c:strRef>
              <c:f>Charts!$L$5</c:f>
              <c:strCache>
                <c:ptCount val="1"/>
                <c:pt idx="0">
                  <c:v>116 Silver T-0126+Air</c:v>
                </c:pt>
              </c:strCache>
            </c:strRef>
          </c:tx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Charts!$L$19:$L$29</c:f>
              <c:numCache>
                <c:formatCode>0%</c:formatCode>
                <c:ptCount val="11"/>
                <c:pt idx="0" formatCode="_(* #,##0.00_);_(* \(#,##0.00\);_(* &quot;-&quot;??_);_(@_)">
                  <c:v>0.89279588337070648</c:v>
                </c:pt>
                <c:pt idx="1">
                  <c:v>1.7888926838903465</c:v>
                </c:pt>
                <c:pt idx="2" formatCode="0.0%">
                  <c:v>0.4409949747095635</c:v>
                </c:pt>
                <c:pt idx="3" formatCode="_-* #,##0.000_-;\-* #,##0.000_-;_-* &quot;-&quot;??_-;_-@_-">
                  <c:v>3.0718065471877229E-3</c:v>
                </c:pt>
                <c:pt idx="4" formatCode="0.0%">
                  <c:v>0.99692819345281225</c:v>
                </c:pt>
                <c:pt idx="5" formatCode="_(* #,##0.00_);_(* \(#,##0.00\);_(* &quot;-&quot;??_);_(@_)">
                  <c:v>5.08257563502977E-2</c:v>
                </c:pt>
                <c:pt idx="6" formatCode="_(* #,##0.00_);_(* \(#,##0.00\);_(* &quot;-&quot;??_);_(@_)">
                  <c:v>3.0975902112335293E-2</c:v>
                </c:pt>
                <c:pt idx="7" formatCode="0.0%">
                  <c:v>0.96902409788766475</c:v>
                </c:pt>
                <c:pt idx="8" formatCode="_(* #,##0.00_);_(* \(#,##0.00\);_(* &quot;-&quot;??_);_(@_)">
                  <c:v>1.2828497118732662</c:v>
                </c:pt>
                <c:pt idx="9" formatCode="_(* #,##0.00_);_(* \(#,##0.00\);_(* &quot;-&quot;??_);_(@_)">
                  <c:v>1.2828497118732529</c:v>
                </c:pt>
                <c:pt idx="10" formatCode="_(* #,##0.00_);_(* \(#,##0.00\);_(* &quot;-&quot;??_);_(@_)">
                  <c:v>2.2948804641009009</c:v>
                </c:pt>
              </c:numCache>
            </c:numRef>
          </c:val>
        </c:ser>
        <c:ser>
          <c:idx val="9"/>
          <c:order val="8"/>
          <c:tx>
            <c:strRef>
              <c:f>Charts!$M$5</c:f>
              <c:strCache>
                <c:ptCount val="1"/>
                <c:pt idx="0">
                  <c:v>117 GTZ 7.5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Charts!$M$19:$M$29</c:f>
              <c:numCache>
                <c:formatCode>0%</c:formatCode>
                <c:ptCount val="11"/>
                <c:pt idx="0" formatCode="_(* #,##0.00_);_(* \(#,##0.00\);_(* &quot;-&quot;??_);_(@_)">
                  <c:v>1.3241852487495245</c:v>
                </c:pt>
                <c:pt idx="1">
                  <c:v>1.430329401357709</c:v>
                </c:pt>
                <c:pt idx="2" formatCode="0.0%">
                  <c:v>0.30086034793749483</c:v>
                </c:pt>
                <c:pt idx="3" formatCode="_-* #,##0.000_-;\-* #,##0.000_-;_-* &quot;-&quot;??_-;_-@_-">
                  <c:v>6.7597740714760461E-4</c:v>
                </c:pt>
                <c:pt idx="4" formatCode="0.0%">
                  <c:v>0.99932402259285236</c:v>
                </c:pt>
                <c:pt idx="5" formatCode="_(* #,##0.00_);_(* \(#,##0.00\);_(* &quot;-&quot;??_);_(@_)">
                  <c:v>4.7467724306951196E-2</c:v>
                </c:pt>
                <c:pt idx="6" formatCode="_(* #,##0.00_);_(* \(#,##0.00\);_(* &quot;-&quot;??_);_(@_)">
                  <c:v>3.6193070438736423E-2</c:v>
                </c:pt>
                <c:pt idx="7" formatCode="0.0%">
                  <c:v>0.96380692956126357</c:v>
                </c:pt>
                <c:pt idx="8" formatCode="_(* #,##0.00_);_(* \(#,##0.00\);_(* &quot;-&quot;??_);_(@_)">
                  <c:v>1.1791749852099094</c:v>
                </c:pt>
                <c:pt idx="9" formatCode="_(* #,##0.00_);_(* \(#,##0.00\);_(* &quot;-&quot;??_);_(@_)">
                  <c:v>1.1791749852098996</c:v>
                </c:pt>
                <c:pt idx="10" formatCode="_(* #,##0.00_);_(* \(#,##0.00\);_(* &quot;-&quot;??_);_(@_)">
                  <c:v>1.6866086506912612</c:v>
                </c:pt>
              </c:numCache>
            </c:numRef>
          </c:val>
        </c:ser>
        <c:ser>
          <c:idx val="13"/>
          <c:order val="9"/>
          <c:tx>
            <c:strRef>
              <c:f>Charts!$N$5</c:f>
              <c:strCache>
                <c:ptCount val="1"/>
                <c:pt idx="0">
                  <c:v>122 MM1 Misuse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Charts!$N$19:$N$29</c:f>
              <c:numCache>
                <c:formatCode>0%</c:formatCode>
                <c:ptCount val="11"/>
                <c:pt idx="0" formatCode="_(* #,##0.00_);_(* \(#,##0.00\);_(* &quot;-&quot;??_);_(@_)">
                  <c:v>1.1732418524966608</c:v>
                </c:pt>
                <c:pt idx="1">
                  <c:v>1.5782638298723681</c:v>
                </c:pt>
                <c:pt idx="2" formatCode="0.0%">
                  <c:v>0.36639237301607008</c:v>
                </c:pt>
                <c:pt idx="3" formatCode="_-* #,##0.000_-;\-* #,##0.000_-;_-* &quot;-&quot;??_-;_-@_-">
                  <c:v>0.5296850362215858</c:v>
                </c:pt>
                <c:pt idx="4" formatCode="0.0%">
                  <c:v>0.4703149637784142</c:v>
                </c:pt>
                <c:pt idx="5" formatCode="_(* #,##0.00_);_(* \(#,##0.00\);_(* &quot;-&quot;??_);_(@_)">
                  <c:v>0.67956369227378943</c:v>
                </c:pt>
                <c:pt idx="6" formatCode="_(* #,##0.00_);_(* \(#,##0.00\);_(* &quot;-&quot;??_);_(@_)">
                  <c:v>0.44295494332684021</c:v>
                </c:pt>
                <c:pt idx="7" formatCode="0.0%">
                  <c:v>0.55704505667315973</c:v>
                </c:pt>
                <c:pt idx="8" formatCode="_(* #,##0.00_);_(* \(#,##0.00\);_(* &quot;-&quot;??_);_(@_)">
                  <c:v>0.93642211027257194</c:v>
                </c:pt>
                <c:pt idx="9" formatCode="_(* #,##0.00_);_(* \(#,##0.00\);_(* &quot;-&quot;??_);_(@_)">
                  <c:v>0.93642211027256594</c:v>
                </c:pt>
                <c:pt idx="10" formatCode="_(* #,##0.00_);_(* \(#,##0.00\);_(* &quot;-&quot;??_);_(@_)">
                  <c:v>1.4779211461359447</c:v>
                </c:pt>
              </c:numCache>
            </c:numRef>
          </c:val>
        </c:ser>
        <c:ser>
          <c:idx val="15"/>
          <c:order val="10"/>
          <c:tx>
            <c:strRef>
              <c:f>Charts!$Q$5</c:f>
              <c:strCache>
                <c:ptCount val="1"/>
                <c:pt idx="0">
                  <c:v>130 GTZ5-TLUD</c:v>
                </c:pt>
              </c:strCache>
            </c:strRef>
          </c:tx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Charts!$Q$19:$Q$29</c:f>
              <c:numCache>
                <c:formatCode>0%</c:formatCode>
                <c:ptCount val="11"/>
                <c:pt idx="0" formatCode="_(* #,##0.00_);_(* \(#,##0.00\);_(* &quot;-&quot;??_);_(@_)">
                  <c:v>1.5939965694450371</c:v>
                </c:pt>
                <c:pt idx="1">
                  <c:v>1.5826019739609072</c:v>
                </c:pt>
                <c:pt idx="2" formatCode="0.0%">
                  <c:v>0.3681291844359208</c:v>
                </c:pt>
                <c:pt idx="3" formatCode="_-* #,##0.000_-;\-* #,##0.000_-;_-* &quot;-&quot;??_-;_-@_-">
                  <c:v>3.5201833756670541E-2</c:v>
                </c:pt>
                <c:pt idx="4" formatCode="0.0%">
                  <c:v>0.96479816624332948</c:v>
                </c:pt>
                <c:pt idx="5" formatCode="_(* #,##0.00_);_(* \(#,##0.00\);_(* &quot;-&quot;??_);_(@_)">
                  <c:v>0.37444344350859893</c:v>
                </c:pt>
                <c:pt idx="6" formatCode="_(* #,##0.00_);_(* \(#,##0.00\);_(* &quot;-&quot;??_);_(@_)">
                  <c:v>0.25025201874441649</c:v>
                </c:pt>
                <c:pt idx="7" formatCode="0.0%">
                  <c:v>0.74974798125558351</c:v>
                </c:pt>
                <c:pt idx="8" formatCode="_(* #,##0.00_);_(* \(#,##0.00\);_(* &quot;-&quot;??_);_(@_)">
                  <c:v>1.0439714202115766</c:v>
                </c:pt>
                <c:pt idx="9" formatCode="_(* #,##0.00_);_(* \(#,##0.00\);_(* &quot;-&quot;??_);_(@_)">
                  <c:v>1.043971420211562</c:v>
                </c:pt>
                <c:pt idx="10" formatCode="_(* #,##0.00_);_(* \(#,##0.00\);_(* &quot;-&quot;??_);_(@_)">
                  <c:v>1.6521912303855901</c:v>
                </c:pt>
              </c:numCache>
            </c:numRef>
          </c:val>
        </c:ser>
        <c:ser>
          <c:idx val="22"/>
          <c:order val="11"/>
          <c:tx>
            <c:strRef>
              <c:f>Charts!$R$5</c:f>
              <c:strCache>
                <c:ptCount val="1"/>
                <c:pt idx="0">
                  <c:v>131 NDH TLUD</c:v>
                </c:pt>
              </c:strCache>
            </c:strRef>
          </c:tx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Charts!$R$19:$R$29</c:f>
              <c:numCache>
                <c:formatCode>0%</c:formatCode>
                <c:ptCount val="11"/>
                <c:pt idx="0" formatCode="_(* #,##0.00_);_(* \(#,##0.00\);_(* &quot;-&quot;??_);_(@_)">
                  <c:v>0.891852487193323</c:v>
                </c:pt>
                <c:pt idx="1">
                  <c:v>1.4461378074696414</c:v>
                </c:pt>
                <c:pt idx="2" formatCode="0.0%">
                  <c:v>0.30850296919507592</c:v>
                </c:pt>
                <c:pt idx="3" formatCode="_-* #,##0.000_-;\-* #,##0.000_-;_-* &quot;-&quot;??_-;_-@_-">
                  <c:v>0.18306066064255666</c:v>
                </c:pt>
                <c:pt idx="4" formatCode="0.0%">
                  <c:v>0.81693933935744334</c:v>
                </c:pt>
                <c:pt idx="5" formatCode="_(* #,##0.00_);_(* \(#,##0.00\);_(* &quot;-&quot;??_);_(@_)">
                  <c:v>0.33507920236011807</c:v>
                </c:pt>
                <c:pt idx="6" formatCode="_(* #,##0.00_);_(* \(#,##0.00\);_(* &quot;-&quot;??_);_(@_)">
                  <c:v>0.2459691441234115</c:v>
                </c:pt>
                <c:pt idx="7" formatCode="0.0%">
                  <c:v>0.75403085587658847</c:v>
                </c:pt>
                <c:pt idx="8" formatCode="_(* #,##0.00_);_(* \(#,##0.00\);_(* &quot;-&quot;??_);_(@_)">
                  <c:v>1.2310545612157979</c:v>
                </c:pt>
                <c:pt idx="9" formatCode="_(* #,##0.00_);_(* \(#,##0.00\);_(* &quot;-&quot;??_);_(@_)">
                  <c:v>1.2310545612157862</c:v>
                </c:pt>
                <c:pt idx="10" formatCode="_(* #,##0.00_);_(* \(#,##0.00\);_(* &quot;-&quot;??_);_(@_)">
                  <c:v>1.7802745440320986</c:v>
                </c:pt>
              </c:numCache>
            </c:numRef>
          </c:val>
        </c:ser>
        <c:ser>
          <c:idx val="12"/>
          <c:order val="12"/>
          <c:tx>
            <c:strRef>
              <c:f>Charts!$S$5</c:f>
              <c:strCache>
                <c:ptCount val="1"/>
                <c:pt idx="0">
                  <c:v>135 Royal 1 TLUD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Charts!$S$19:$S$29</c:f>
              <c:numCache>
                <c:formatCode>0%</c:formatCode>
                <c:ptCount val="11"/>
                <c:pt idx="0" formatCode="_(* #,##0.00_);_(* \(#,##0.00\);_(* &quot;-&quot;??_);_(@_)">
                  <c:v>1.1253859348562039</c:v>
                </c:pt>
                <c:pt idx="1">
                  <c:v>1.4117663280065527</c:v>
                </c:pt>
                <c:pt idx="2" formatCode="0.0%">
                  <c:v>0.29166748054401925</c:v>
                </c:pt>
                <c:pt idx="3" formatCode="_-* #,##0.000_-;\-* #,##0.000_-;_-* &quot;-&quot;??_-;_-@_-">
                  <c:v>0.15105162343935391</c:v>
                </c:pt>
                <c:pt idx="4" formatCode="0.0%">
                  <c:v>0.84894837656064603</c:v>
                </c:pt>
                <c:pt idx="5" formatCode="_(* #,##0.00_);_(* \(#,##0.00\);_(* &quot;-&quot;??_);_(@_)">
                  <c:v>0.18258838760170221</c:v>
                </c:pt>
                <c:pt idx="6" formatCode="_(* #,##0.00_);_(* \(#,##0.00\);_(* &quot;-&quot;??_);_(@_)">
                  <c:v>0.13926045209657373</c:v>
                </c:pt>
                <c:pt idx="7" formatCode="0.0%">
                  <c:v>0.86073954790342633</c:v>
                </c:pt>
                <c:pt idx="8" formatCode="_(* #,##0.00_);_(* \(#,##0.00\);_(* &quot;-&quot;??_);_(@_)">
                  <c:v>1.2131084668406369</c:v>
                </c:pt>
                <c:pt idx="9" formatCode="_(* #,##0.00_);_(* \(#,##0.00\);_(* &quot;-&quot;??_);_(@_)">
                  <c:v>1.2131084668406433</c:v>
                </c:pt>
                <c:pt idx="10" formatCode="_(* #,##0.00_);_(* \(#,##0.00\);_(* &quot;-&quot;??_);_(@_)">
                  <c:v>1.7126256857052735</c:v>
                </c:pt>
              </c:numCache>
            </c:numRef>
          </c:val>
        </c:ser>
        <c:ser>
          <c:idx val="18"/>
          <c:order val="13"/>
          <c:tx>
            <c:strRef>
              <c:f>Charts!$T$5</c:f>
              <c:strCache>
                <c:ptCount val="1"/>
                <c:pt idx="0">
                  <c:v>136 Silver 181</c:v>
                </c:pt>
              </c:strCache>
            </c:strRef>
          </c:tx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Charts!$T$19:$T$29</c:f>
              <c:numCache>
                <c:formatCode>0%</c:formatCode>
                <c:ptCount val="11"/>
                <c:pt idx="0" formatCode="_(* #,##0.00_);_(* \(#,##0.00\);_(* &quot;-&quot;??_);_(@_)">
                  <c:v>1.6209262435858787</c:v>
                </c:pt>
                <c:pt idx="1">
                  <c:v>1.4318372075988348</c:v>
                </c:pt>
                <c:pt idx="2" formatCode="0.0%">
                  <c:v>0.30159658186492999</c:v>
                </c:pt>
                <c:pt idx="3" formatCode="_-* #,##0.000_-;\-* #,##0.000_-;_-* &quot;-&quot;??_-;_-@_-">
                  <c:v>6.0245973932179175E-2</c:v>
                </c:pt>
                <c:pt idx="4" formatCode="0.0%">
                  <c:v>0.93975402606782077</c:v>
                </c:pt>
                <c:pt idx="5" formatCode="_(* #,##0.00_);_(* \(#,##0.00\);_(* &quot;-&quot;??_);_(@_)">
                  <c:v>0.19162487196278899</c:v>
                </c:pt>
                <c:pt idx="6" formatCode="_(* #,##0.00_);_(* \(#,##0.00\);_(* &quot;-&quot;??_);_(@_)">
                  <c:v>0.14398171414154221</c:v>
                </c:pt>
                <c:pt idx="7" formatCode="0.0%">
                  <c:v>0.85601828585845774</c:v>
                </c:pt>
                <c:pt idx="8" formatCode="_(* #,##0.00_);_(* \(#,##0.00\);_(* &quot;-&quot;??_);_(@_)">
                  <c:v>1.1847366920578202</c:v>
                </c:pt>
                <c:pt idx="9" formatCode="_(* #,##0.00_);_(* \(#,##0.00\);_(* &quot;-&quot;??_);_(@_)">
                  <c:v>1.1847366920578062</c:v>
                </c:pt>
                <c:pt idx="10" formatCode="_(* #,##0.00_);_(* \(#,##0.00\);_(* &quot;-&quot;??_);_(@_)">
                  <c:v>1.6963500768959299</c:v>
                </c:pt>
              </c:numCache>
            </c:numRef>
          </c:val>
        </c:ser>
        <c:ser>
          <c:idx val="17"/>
          <c:order val="14"/>
          <c:tx>
            <c:strRef>
              <c:f>Charts!$U$5</c:f>
              <c:strCache>
                <c:ptCount val="1"/>
                <c:pt idx="0">
                  <c:v>137 Round ELCD</c:v>
                </c:pt>
              </c:strCache>
            </c:strRef>
          </c:tx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Charts!$U$19:$U$29</c:f>
              <c:numCache>
                <c:formatCode>0%</c:formatCode>
                <c:ptCount val="11"/>
                <c:pt idx="0" formatCode="_(* #,##0.00_);_(* \(#,##0.00\);_(* &quot;-&quot;??_);_(@_)">
                  <c:v>1.1732418317395892</c:v>
                </c:pt>
                <c:pt idx="1">
                  <c:v>1.5464902742535072</c:v>
                </c:pt>
                <c:pt idx="2" formatCode="0.0%">
                  <c:v>0.35337453028425847</c:v>
                </c:pt>
                <c:pt idx="3" formatCode="_-* #,##0.000_-;\-* #,##0.000_-;_-* &quot;-&quot;??_-;_-@_-">
                  <c:v>8.2460198416341723E-2</c:v>
                </c:pt>
                <c:pt idx="4" formatCode="0.0%">
                  <c:v>0.91753980158365822</c:v>
                </c:pt>
                <c:pt idx="5" formatCode="_(* #,##0.00_);_(* \(#,##0.00\);_(* &quot;-&quot;??_);_(@_)">
                  <c:v>0.34806590328842041</c:v>
                </c:pt>
                <c:pt idx="6" formatCode="_(* #,##0.00_);_(* \(#,##0.00\);_(* &quot;-&quot;??_);_(@_)">
                  <c:v>0.23863563967276794</c:v>
                </c:pt>
                <c:pt idx="7" formatCode="0.0%">
                  <c:v>0.76136436032723209</c:v>
                </c:pt>
                <c:pt idx="8" formatCode="_(* #,##0.00_);_(* \(#,##0.00\);_(* &quot;-&quot;??_);_(@_)">
                  <c:v>0.8670062765310409</c:v>
                </c:pt>
                <c:pt idx="9" formatCode="_(* #,##0.00_);_(* \(#,##0.00\);_(* &quot;-&quot;??_);_(@_)">
                  <c:v>0.86700627653103879</c:v>
                </c:pt>
                <c:pt idx="10" formatCode="_(* #,##0.00_);_(* \(#,##0.00\);_(* &quot;-&quot;??_);_(@_)">
                  <c:v>1.3408167743719983</c:v>
                </c:pt>
              </c:numCache>
            </c:numRef>
          </c:val>
        </c:ser>
        <c:ser>
          <c:idx val="19"/>
          <c:order val="15"/>
          <c:tx>
            <c:strRef>
              <c:f>Charts!$V$5</c:f>
              <c:strCache>
                <c:ptCount val="1"/>
                <c:pt idx="0">
                  <c:v>138 Gold DD</c:v>
                </c:pt>
              </c:strCache>
            </c:strRef>
          </c:tx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Charts!$V$19:$V$29</c:f>
              <c:numCache>
                <c:formatCode>0%</c:formatCode>
                <c:ptCount val="11"/>
                <c:pt idx="0" formatCode="_(* #,##0.00_);_(* \(#,##0.00\);_(* &quot;-&quot;??_);_(@_)">
                  <c:v>1.2675814527128018</c:v>
                </c:pt>
                <c:pt idx="1">
                  <c:v>1.4582297374671356</c:v>
                </c:pt>
                <c:pt idx="2" formatCode="0.0%">
                  <c:v>0.31423699962603646</c:v>
                </c:pt>
                <c:pt idx="3" formatCode="_-* #,##0.000_-;\-* #,##0.000_-;_-* &quot;-&quot;??_-;_-@_-">
                  <c:v>0.2592281920045148</c:v>
                </c:pt>
                <c:pt idx="4" formatCode="0.0%">
                  <c:v>0.74077180799548525</c:v>
                </c:pt>
                <c:pt idx="5" formatCode="_(* #,##0.00_);_(* \(#,##0.00\);_(* &quot;-&quot;??_);_(@_)">
                  <c:v>0.53360175357698114</c:v>
                </c:pt>
                <c:pt idx="6" formatCode="_(* #,##0.00_);_(* \(#,##0.00\);_(* &quot;-&quot;??_);_(@_)">
                  <c:v>0.38143885565251734</c:v>
                </c:pt>
                <c:pt idx="7" formatCode="0.0%">
                  <c:v>0.61856114434748266</c:v>
                </c:pt>
                <c:pt idx="8" formatCode="_(* #,##0.00_);_(* \(#,##0.00\);_(* &quot;-&quot;??_);_(@_)">
                  <c:v>1.5601975906597485</c:v>
                </c:pt>
                <c:pt idx="9" formatCode="_(* #,##0.00_);_(* \(#,##0.00\);_(* &quot;-&quot;??_);_(@_)">
                  <c:v>1.5601975906597616</c:v>
                </c:pt>
                <c:pt idx="10" formatCode="_(* #,##0.00_);_(* \(#,##0.00\);_(* &quot;-&quot;??_);_(@_)">
                  <c:v>2.2751265230246411</c:v>
                </c:pt>
              </c:numCache>
            </c:numRef>
          </c:val>
        </c:ser>
        <c:ser>
          <c:idx val="20"/>
          <c:order val="16"/>
          <c:tx>
            <c:strRef>
              <c:f>Charts!$W$5</c:f>
              <c:strCache>
                <c:ptCount val="1"/>
                <c:pt idx="0">
                  <c:v>139 ANARD ASE-7</c:v>
                </c:pt>
              </c:strCache>
            </c:strRef>
          </c:tx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Charts!$W$19:$W$29</c:f>
              <c:numCache>
                <c:formatCode>0%</c:formatCode>
                <c:ptCount val="11"/>
                <c:pt idx="0" formatCode="_(* #,##0.00_);_(* \(#,##0.00\);_(* &quot;-&quot;??_);_(@_)">
                  <c:v>1.2258147512936071</c:v>
                </c:pt>
                <c:pt idx="1">
                  <c:v>1.1443836521716917</c:v>
                </c:pt>
                <c:pt idx="2" formatCode="0.0%">
                  <c:v>0.12616717470377659</c:v>
                </c:pt>
                <c:pt idx="3" formatCode="_-* #,##0.000_-;\-* #,##0.000_-;_-* &quot;-&quot;??_-;_-@_-">
                  <c:v>2.759297426064438E-2</c:v>
                </c:pt>
                <c:pt idx="4" formatCode="0.0%">
                  <c:v>0.97240702573935567</c:v>
                </c:pt>
                <c:pt idx="5" formatCode="_(* #,##0.00_);_(* \(#,##0.00\);_(* &quot;-&quot;??_);_(@_)">
                  <c:v>1.199041730020342</c:v>
                </c:pt>
                <c:pt idx="6" formatCode="_(* #,##0.00_);_(* \(#,##0.00\);_(* &quot;-&quot;??_);_(@_)">
                  <c:v>1.0298852396578233</c:v>
                </c:pt>
                <c:pt idx="7" formatCode="0.0%">
                  <c:v>-2.9885239657823304E-2</c:v>
                </c:pt>
                <c:pt idx="8" formatCode="_(* #,##0.00_);_(* \(#,##0.00\);_(* &quot;-&quot;??_);_(@_)">
                  <c:v>0.63729865037624422</c:v>
                </c:pt>
                <c:pt idx="9" formatCode="_(* #,##0.00_);_(* \(#,##0.00\);_(* &quot;-&quot;??_);_(@_)">
                  <c:v>0.63729865037623734</c:v>
                </c:pt>
                <c:pt idx="10" formatCode="_(* #,##0.00_);_(* \(#,##0.00\);_(* &quot;-&quot;??_);_(@_)">
                  <c:v>0.72931415704164859</c:v>
                </c:pt>
              </c:numCache>
            </c:numRef>
          </c:val>
        </c:ser>
        <c:ser>
          <c:idx val="14"/>
          <c:order val="17"/>
          <c:tx>
            <c:strRef>
              <c:f>Charts!$X$5</c:f>
              <c:strCache>
                <c:ptCount val="1"/>
                <c:pt idx="0">
                  <c:v>141 TZ1 FLDD</c:v>
                </c:pt>
              </c:strCache>
            </c:strRef>
          </c:tx>
          <c:invertIfNegative val="0"/>
          <c:dLbls>
            <c:numFmt formatCode="0.00%" sourceLinked="0"/>
            <c:txPr>
              <a:bodyPr rot="-5400000" vert="horz"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Charts!$B$19:$B$29</c:f>
              <c:strCache>
                <c:ptCount val="11"/>
                <c:pt idx="0">
                  <c:v>Rel. Test length, minutes</c:v>
                </c:pt>
                <c:pt idx="1">
                  <c:v>Rel. Thermal efficiency, %</c:v>
                </c:pt>
                <c:pt idx="2">
                  <c:v>Est. fuel saving</c:v>
                </c:pt>
                <c:pt idx="3">
                  <c:v>Rel. PM 2.5 mg/Net MJ</c:v>
                </c:pt>
                <c:pt idx="4">
                  <c:v>Est. PM2.5 reduction</c:v>
                </c:pt>
                <c:pt idx="5">
                  <c:v>Rel. CO/CO2 ratio, %</c:v>
                </c:pt>
                <c:pt idx="6">
                  <c:v>Rel. CO g/Net MJ</c:v>
                </c:pt>
                <c:pt idx="7">
                  <c:v>Est. CO reduction</c:v>
                </c:pt>
                <c:pt idx="8">
                  <c:v>Rel. consumption, kg/hr AR</c:v>
                </c:pt>
                <c:pt idx="9">
                  <c:v>Rel. Avg kW, Total</c:v>
                </c:pt>
                <c:pt idx="10">
                  <c:v>Rel. Avg kW, Net to room</c:v>
                </c:pt>
              </c:strCache>
            </c:strRef>
          </c:cat>
          <c:val>
            <c:numRef>
              <c:f>Charts!$X$19:$X$29</c:f>
              <c:numCache>
                <c:formatCode>0%</c:formatCode>
                <c:ptCount val="11"/>
                <c:pt idx="0" formatCode="_(* #,##0.00_);_(* \(#,##0.00\);_(* &quot;-&quot;??_);_(@_)">
                  <c:v>1.2890222756612593</c:v>
                </c:pt>
                <c:pt idx="1">
                  <c:v>1.0921054696635659</c:v>
                </c:pt>
                <c:pt idx="2" formatCode="0.0%">
                  <c:v>8.4337522539778109E-2</c:v>
                </c:pt>
                <c:pt idx="3" formatCode="_-* #,##0.000_-;\-* #,##0.000_-;_-* &quot;-&quot;??_-;_-@_-">
                  <c:v>2.9576863471858572</c:v>
                </c:pt>
                <c:pt idx="4" formatCode="0.0%">
                  <c:v>-1.9576863471858572</c:v>
                </c:pt>
                <c:pt idx="5" formatCode="_(* #,##0.00_);_(* \(#,##0.00\);_(* &quot;-&quot;??_);_(@_)">
                  <c:v>1.9677523259161793</c:v>
                </c:pt>
                <c:pt idx="6" formatCode="_(* #,##0.00_);_(* \(#,##0.00\);_(* &quot;-&quot;??_);_(@_)">
                  <c:v>1.661567703701136</c:v>
                </c:pt>
                <c:pt idx="7" formatCode="0.0%">
                  <c:v>-0.66156770370113605</c:v>
                </c:pt>
                <c:pt idx="8" formatCode="_(* #,##0.00_);_(* \(#,##0.00\);_(* &quot;-&quot;??_);_(@_)">
                  <c:v>0.42851758962372216</c:v>
                </c:pt>
                <c:pt idx="9" formatCode="_(* #,##0.00_);_(* \(#,##0.00\);_(* &quot;-&quot;??_);_(@_)">
                  <c:v>0.4285175896237135</c:v>
                </c:pt>
                <c:pt idx="10" formatCode="_(* #,##0.00_);_(* \(#,##0.00\);_(* &quot;-&quot;??_);_(@_)">
                  <c:v>0.46798640347510484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overlap val="-50"/>
        <c:axId val="48585728"/>
        <c:axId val="49366912"/>
      </c:barChart>
      <c:catAx>
        <c:axId val="4858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The three digit number is the test number.</a:t>
                </a:r>
              </a:p>
            </c:rich>
          </c:tx>
          <c:layout>
            <c:manualLayout>
              <c:xMode val="edge"/>
              <c:yMode val="edge"/>
              <c:x val="0.79176025792159888"/>
              <c:y val="0.1027437069290445"/>
            </c:manualLayout>
          </c:layout>
          <c:overlay val="0"/>
        </c:title>
        <c:numFmt formatCode="_(* #,##0.00_);_(* \(#,##0.00\);_(* &quot;-&quot;??_);_(@_)" sourceLinked="1"/>
        <c:majorTickMark val="none"/>
        <c:minorTickMark val="none"/>
        <c:tickLblPos val="low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49366912"/>
        <c:crossesAt val="0"/>
        <c:auto val="1"/>
        <c:lblAlgn val="ctr"/>
        <c:lblOffset val="100"/>
        <c:noMultiLvlLbl val="0"/>
      </c:catAx>
      <c:valAx>
        <c:axId val="49366912"/>
        <c:scaling>
          <c:orientation val="minMax"/>
          <c:max val="3.5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48585728"/>
        <c:crosses val="autoZero"/>
        <c:crossBetween val="between"/>
        <c:majorUnit val="0.25"/>
      </c:valAx>
    </c:plotArea>
    <c:legend>
      <c:legendPos val="t"/>
      <c:layout>
        <c:manualLayout>
          <c:xMode val="edge"/>
          <c:yMode val="edge"/>
          <c:x val="0.14358163253296033"/>
          <c:y val="1.3919268026246698E-2"/>
          <c:w val="0.85051340714085277"/>
          <c:h val="7.5178514612436617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Burn Time</a:t>
            </a:r>
          </a:p>
        </c:rich>
      </c:tx>
      <c:layout>
        <c:manualLayout>
          <c:xMode val="edge"/>
          <c:yMode val="edge"/>
          <c:x val="1.2272856657017429E-2"/>
          <c:y val="1.94869752367453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025488208173561E-2"/>
          <c:y val="0.14602954867207993"/>
          <c:w val="0.95759207825493942"/>
          <c:h val="0.745294727142648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Charts!$E$5</c:f>
              <c:strCache>
                <c:ptCount val="1"/>
                <c:pt idx="0">
                  <c:v>081 Avg Traditional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Charts!$E$9</c:f>
              <c:numCache>
                <c:formatCode>_(* #,##0.00_);_(* \(#,##0.00\);_(* "-"??_);_(@_)</c:formatCode>
                <c:ptCount val="1"/>
                <c:pt idx="0">
                  <c:v>194.33333333116025</c:v>
                </c:pt>
              </c:numCache>
            </c:numRef>
          </c:val>
        </c:ser>
        <c:ser>
          <c:idx val="4"/>
          <c:order val="1"/>
          <c:tx>
            <c:strRef>
              <c:f>Charts!$F$5</c:f>
              <c:strCache>
                <c:ptCount val="1"/>
                <c:pt idx="0">
                  <c:v>091 Trad Dry Coal</c:v>
                </c:pt>
              </c:strCache>
            </c:strRef>
          </c:tx>
          <c:spPr>
            <a:solidFill>
              <a:srgbClr val="FF0000"/>
            </a:solidFill>
            <a:ln w="0"/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Charts!$F$9</c:f>
              <c:numCache>
                <c:formatCode>_(* #,##0.00_);_(* \(#,##0.00\);_(* "-"??_);_(@_)</c:formatCode>
                <c:ptCount val="1"/>
                <c:pt idx="0">
                  <c:v>133.16666665719822</c:v>
                </c:pt>
              </c:numCache>
            </c:numRef>
          </c:val>
        </c:ser>
        <c:ser>
          <c:idx val="11"/>
          <c:order val="2"/>
          <c:tx>
            <c:strRef>
              <c:f>Charts!$G$5</c:f>
              <c:strCache>
                <c:ptCount val="1"/>
                <c:pt idx="0">
                  <c:v>106 ELCD MM-0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Charts!$G$9</c:f>
              <c:numCache>
                <c:formatCode>_(* #,##0.00_);_(* \(#,##0.00\);_(* "-"??_);_(@_)</c:formatCode>
                <c:ptCount val="1"/>
                <c:pt idx="0">
                  <c:v>133.33333935588598</c:v>
                </c:pt>
              </c:numCache>
            </c:numRef>
          </c:val>
        </c:ser>
        <c:ser>
          <c:idx val="5"/>
          <c:order val="3"/>
          <c:tx>
            <c:strRef>
              <c:f>Charts!$H$5</c:f>
              <c:strCache>
                <c:ptCount val="1"/>
                <c:pt idx="0">
                  <c:v>111 Anard+Gas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Charts!$H$9</c:f>
              <c:numCache>
                <c:formatCode>_(* #,##0.00_);_(* \(#,##0.00\);_(* "-"??_);_(@_)</c:formatCode>
                <c:ptCount val="1"/>
                <c:pt idx="0">
                  <c:v>283.19999999483116</c:v>
                </c:pt>
              </c:numCache>
            </c:numRef>
          </c:val>
        </c:ser>
        <c:ser>
          <c:idx val="6"/>
          <c:order val="4"/>
          <c:tx>
            <c:strRef>
              <c:f>Charts!$I$5</c:f>
              <c:strCache>
                <c:ptCount val="1"/>
                <c:pt idx="0">
                  <c:v>112 Anard+diesel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Charts!$I$9</c:f>
              <c:numCache>
                <c:formatCode>_(* #,##0.00_);_(* \(#,##0.00\);_(* "-"??_);_(@_)</c:formatCode>
                <c:ptCount val="1"/>
                <c:pt idx="0">
                  <c:v>284.64999999850988</c:v>
                </c:pt>
              </c:numCache>
            </c:numRef>
          </c:val>
        </c:ser>
        <c:ser>
          <c:idx val="7"/>
          <c:order val="5"/>
          <c:tx>
            <c:strRef>
              <c:f>Charts!$K$5</c:f>
              <c:strCache>
                <c:ptCount val="1"/>
                <c:pt idx="0">
                  <c:v>115 Silver T-0126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Charts!$K$9</c:f>
              <c:numCache>
                <c:formatCode>_(* #,##0.00_);_(* \(#,##0.00\);_(* "-"??_);_(@_)</c:formatCode>
                <c:ptCount val="1"/>
                <c:pt idx="0">
                  <c:v>194.33333333116025</c:v>
                </c:pt>
              </c:numCache>
            </c:numRef>
          </c:val>
        </c:ser>
        <c:ser>
          <c:idx val="8"/>
          <c:order val="6"/>
          <c:tx>
            <c:strRef>
              <c:f>Charts!$L$5</c:f>
              <c:strCache>
                <c:ptCount val="1"/>
                <c:pt idx="0">
                  <c:v>116 Silver T-0126+Air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Charts!$L$9</c:f>
              <c:numCache>
                <c:formatCode>_(* #,##0.00_);_(* \(#,##0.00\);_(* "-"??_);_(@_)</c:formatCode>
                <c:ptCount val="1"/>
                <c:pt idx="0">
                  <c:v>173.49999999976717</c:v>
                </c:pt>
              </c:numCache>
            </c:numRef>
          </c:val>
        </c:ser>
        <c:ser>
          <c:idx val="21"/>
          <c:order val="7"/>
          <c:tx>
            <c:strRef>
              <c:f>Charts!$J$5</c:f>
              <c:strCache>
                <c:ptCount val="1"/>
                <c:pt idx="0">
                  <c:v>114 GTZ 7.4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Charts!$J$9</c:f>
              <c:numCache>
                <c:formatCode>_(* #,##0.00_);_(* \(#,##0.00\);_(* "-"??_);_(@_)</c:formatCode>
                <c:ptCount val="1"/>
                <c:pt idx="0">
                  <c:v>150.33333333441988</c:v>
                </c:pt>
              </c:numCache>
            </c:numRef>
          </c:val>
        </c:ser>
        <c:ser>
          <c:idx val="9"/>
          <c:order val="8"/>
          <c:tx>
            <c:strRef>
              <c:f>Charts!$M$5</c:f>
              <c:strCache>
                <c:ptCount val="1"/>
                <c:pt idx="0">
                  <c:v>117 GTZ 7.5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Charts!$M$9</c:f>
              <c:numCache>
                <c:formatCode>_(* #,##0.00_);_(* \(#,##0.00\);_(* "-"??_);_(@_)</c:formatCode>
                <c:ptCount val="1"/>
                <c:pt idx="0">
                  <c:v>257.33333333744667</c:v>
                </c:pt>
              </c:numCache>
            </c:numRef>
          </c:val>
        </c:ser>
        <c:ser>
          <c:idx val="13"/>
          <c:order val="9"/>
          <c:tx>
            <c:strRef>
              <c:f>Charts!$N$5</c:f>
              <c:strCache>
                <c:ptCount val="1"/>
                <c:pt idx="0">
                  <c:v>122 MM1 Misuse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Charts!$N$9</c:f>
              <c:numCache>
                <c:formatCode>_(* #,##0.00_);_(* \(#,##0.00\);_(* "-"??_);_(@_)</c:formatCode>
                <c:ptCount val="1"/>
                <c:pt idx="0">
                  <c:v>227.99999999930151</c:v>
                </c:pt>
              </c:numCache>
            </c:numRef>
          </c:val>
        </c:ser>
        <c:ser>
          <c:idx val="15"/>
          <c:order val="10"/>
          <c:tx>
            <c:strRef>
              <c:f>Charts!$Q$5</c:f>
              <c:strCache>
                <c:ptCount val="1"/>
                <c:pt idx="0">
                  <c:v>130 GTZ5-TLUD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Charts!$Q$9</c:f>
              <c:numCache>
                <c:formatCode>_(* #,##0.00_);_(* \(#,##0.00\);_(* "-"??_);_(@_)</c:formatCode>
                <c:ptCount val="1"/>
                <c:pt idx="0">
                  <c:v>309.76666665868834</c:v>
                </c:pt>
              </c:numCache>
            </c:numRef>
          </c:val>
        </c:ser>
        <c:ser>
          <c:idx val="22"/>
          <c:order val="11"/>
          <c:tx>
            <c:strRef>
              <c:f>Charts!$R$5</c:f>
              <c:strCache>
                <c:ptCount val="1"/>
                <c:pt idx="0">
                  <c:v>131 NDH 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Charts!$R$9</c:f>
              <c:numCache>
                <c:formatCode>_(* #,##0.00_);_(* \(#,##0.00\);_(* "-"??_);_(@_)</c:formatCode>
                <c:ptCount val="1"/>
                <c:pt idx="0">
                  <c:v>173.31666667596437</c:v>
                </c:pt>
              </c:numCache>
            </c:numRef>
          </c:val>
        </c:ser>
        <c:ser>
          <c:idx val="12"/>
          <c:order val="12"/>
          <c:tx>
            <c:strRef>
              <c:f>Charts!$S$5</c:f>
              <c:strCache>
                <c:ptCount val="1"/>
                <c:pt idx="0">
                  <c:v>135 Royal 1 TLUD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Charts!$S$9</c:f>
              <c:numCache>
                <c:formatCode>_(* #,##0.00_);_(* \(#,##0.00\);_(* "-"??_);_(@_)</c:formatCode>
                <c:ptCount val="1"/>
                <c:pt idx="0">
                  <c:v>218.70000000461005</c:v>
                </c:pt>
              </c:numCache>
            </c:numRef>
          </c:val>
        </c:ser>
        <c:ser>
          <c:idx val="18"/>
          <c:order val="13"/>
          <c:tx>
            <c:strRef>
              <c:f>Charts!$T$5</c:f>
              <c:strCache>
                <c:ptCount val="1"/>
                <c:pt idx="0">
                  <c:v>136 Silver 181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Charts!$T$9</c:f>
              <c:numCache>
                <c:formatCode>_(* #,##0.00_);_(* \(#,##0.00\);_(* "-"??_);_(@_)</c:formatCode>
                <c:ptCount val="1"/>
                <c:pt idx="0">
                  <c:v>315</c:v>
                </c:pt>
              </c:numCache>
            </c:numRef>
          </c:val>
        </c:ser>
        <c:ser>
          <c:idx val="17"/>
          <c:order val="14"/>
          <c:tx>
            <c:strRef>
              <c:f>Charts!$U$5</c:f>
              <c:strCache>
                <c:ptCount val="1"/>
                <c:pt idx="0">
                  <c:v>137 Round ELCD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Charts!$U$9</c:f>
              <c:numCache>
                <c:formatCode>_(* #,##0.00_);_(* \(#,##0.00\);_(* "-"??_);_(@_)</c:formatCode>
                <c:ptCount val="1"/>
                <c:pt idx="0">
                  <c:v>227.99999596551061</c:v>
                </c:pt>
              </c:numCache>
            </c:numRef>
          </c:val>
        </c:ser>
        <c:ser>
          <c:idx val="19"/>
          <c:order val="15"/>
          <c:tx>
            <c:strRef>
              <c:f>Charts!$V$5</c:f>
              <c:strCache>
                <c:ptCount val="1"/>
                <c:pt idx="0">
                  <c:v>138 Gold 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Charts!$V$9</c:f>
              <c:numCache>
                <c:formatCode>_(* #,##0.00_);_(* \(#,##0.00\);_(* "-"??_);_(@_)</c:formatCode>
                <c:ptCount val="1"/>
                <c:pt idx="0">
                  <c:v>246.33332897443324</c:v>
                </c:pt>
              </c:numCache>
            </c:numRef>
          </c:val>
        </c:ser>
        <c:ser>
          <c:idx val="20"/>
          <c:order val="16"/>
          <c:tx>
            <c:strRef>
              <c:f>Charts!$W$5</c:f>
              <c:strCache>
                <c:ptCount val="1"/>
                <c:pt idx="0">
                  <c:v>139 ANARD ASE-7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Charts!$W$9</c:f>
              <c:numCache>
                <c:formatCode>_(* #,##0.00_);_(* \(#,##0.00\);_(* "-"??_);_(@_)</c:formatCode>
                <c:ptCount val="1"/>
                <c:pt idx="0">
                  <c:v>238.21666666539386</c:v>
                </c:pt>
              </c:numCache>
            </c:numRef>
          </c:val>
        </c:ser>
        <c:ser>
          <c:idx val="14"/>
          <c:order val="17"/>
          <c:tx>
            <c:strRef>
              <c:f>Charts!$X$5</c:f>
              <c:strCache>
                <c:ptCount val="1"/>
                <c:pt idx="0">
                  <c:v>141 TZ1 FLDD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Charts!$B$9</c:f>
              <c:strCache>
                <c:ptCount val="1"/>
                <c:pt idx="0">
                  <c:v>Burn, minutes</c:v>
                </c:pt>
              </c:strCache>
            </c:strRef>
          </c:cat>
          <c:val>
            <c:numRef>
              <c:f>Charts!$X$9</c:f>
              <c:numCache>
                <c:formatCode>_(* #,##0.00_);_(* \(#,##0.00\);_(* "-"??_);_(@_)</c:formatCode>
                <c:ptCount val="1"/>
                <c:pt idx="0">
                  <c:v>250.49999556737021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overlap val="-50"/>
        <c:axId val="37826560"/>
        <c:axId val="37828480"/>
      </c:barChart>
      <c:catAx>
        <c:axId val="3782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The three digit number is the test number.</a:t>
                </a:r>
              </a:p>
            </c:rich>
          </c:tx>
          <c:layout>
            <c:manualLayout>
              <c:xMode val="edge"/>
              <c:yMode val="edge"/>
              <c:x val="0.82175410574967978"/>
              <c:y val="9.8567929841513954E-2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37828480"/>
        <c:crossesAt val="0.1"/>
        <c:auto val="1"/>
        <c:lblAlgn val="ctr"/>
        <c:lblOffset val="100"/>
        <c:noMultiLvlLbl val="0"/>
      </c:catAx>
      <c:valAx>
        <c:axId val="37828480"/>
        <c:scaling>
          <c:orientation val="minMax"/>
          <c:min val="0.1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3782656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Thermal Efficiency, %</a:t>
            </a:r>
          </a:p>
        </c:rich>
      </c:tx>
      <c:layout>
        <c:manualLayout>
          <c:xMode val="edge"/>
          <c:yMode val="edge"/>
          <c:x val="1.2272856657017429E-2"/>
          <c:y val="1.94869752367453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025488208173561E-2"/>
          <c:y val="0.14602954867207993"/>
          <c:w val="0.95759207825493942"/>
          <c:h val="0.745294727142648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Charts!$E$5</c:f>
              <c:strCache>
                <c:ptCount val="1"/>
                <c:pt idx="0">
                  <c:v>081 Avg Traditional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Charts!$E$10</c:f>
              <c:numCache>
                <c:formatCode>_(* #,##0.00_);_(* \(#,##0.00\);_(* "-"??_);_(@_)</c:formatCode>
                <c:ptCount val="1"/>
                <c:pt idx="0">
                  <c:v>49.844070038266125</c:v>
                </c:pt>
              </c:numCache>
            </c:numRef>
          </c:val>
        </c:ser>
        <c:ser>
          <c:idx val="4"/>
          <c:order val="1"/>
          <c:tx>
            <c:strRef>
              <c:f>Charts!$F$5</c:f>
              <c:strCache>
                <c:ptCount val="1"/>
                <c:pt idx="0">
                  <c:v>091 Trad Dry Coal</c:v>
                </c:pt>
              </c:strCache>
            </c:strRef>
          </c:tx>
          <c:spPr>
            <a:solidFill>
              <a:srgbClr val="FF0000"/>
            </a:solidFill>
            <a:ln w="0"/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Charts!$F$10</c:f>
              <c:numCache>
                <c:formatCode>_(* #,##0.00_);_(* \(#,##0.00\);_(* "-"??_);_(@_)</c:formatCode>
                <c:ptCount val="1"/>
                <c:pt idx="0">
                  <c:v>50.650146383409208</c:v>
                </c:pt>
              </c:numCache>
            </c:numRef>
          </c:val>
        </c:ser>
        <c:ser>
          <c:idx val="11"/>
          <c:order val="2"/>
          <c:tx>
            <c:strRef>
              <c:f>Charts!$G$5</c:f>
              <c:strCache>
                <c:ptCount val="1"/>
                <c:pt idx="0">
                  <c:v>106 ELCD MM-0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Charts!$G$10</c:f>
              <c:numCache>
                <c:formatCode>_(* #,##0.00_);_(* \(#,##0.00\);_(* "-"??_);_(@_)</c:formatCode>
                <c:ptCount val="1"/>
                <c:pt idx="0">
                  <c:v>71.304076830993907</c:v>
                </c:pt>
              </c:numCache>
            </c:numRef>
          </c:val>
        </c:ser>
        <c:ser>
          <c:idx val="5"/>
          <c:order val="3"/>
          <c:tx>
            <c:strRef>
              <c:f>Charts!$H$5</c:f>
              <c:strCache>
                <c:ptCount val="1"/>
                <c:pt idx="0">
                  <c:v>111 Anard+Gas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Charts!$H$10</c:f>
              <c:numCache>
                <c:formatCode>_(* #,##0.00_);_(* \(#,##0.00\);_(* "-"??_);_(@_)</c:formatCode>
                <c:ptCount val="1"/>
                <c:pt idx="0">
                  <c:v>71.454058147679689</c:v>
                </c:pt>
              </c:numCache>
            </c:numRef>
          </c:val>
        </c:ser>
        <c:ser>
          <c:idx val="6"/>
          <c:order val="4"/>
          <c:tx>
            <c:strRef>
              <c:f>Charts!$I$5</c:f>
              <c:strCache>
                <c:ptCount val="1"/>
                <c:pt idx="0">
                  <c:v>112 Anard+diesel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Charts!$I$10</c:f>
              <c:numCache>
                <c:formatCode>_(* #,##0.00_);_(* \(#,##0.00\);_(* "-"??_);_(@_)</c:formatCode>
                <c:ptCount val="1"/>
                <c:pt idx="0">
                  <c:v>71.222092930669561</c:v>
                </c:pt>
              </c:numCache>
            </c:numRef>
          </c:val>
        </c:ser>
        <c:ser>
          <c:idx val="7"/>
          <c:order val="5"/>
          <c:tx>
            <c:strRef>
              <c:f>Charts!$K$5</c:f>
              <c:strCache>
                <c:ptCount val="1"/>
                <c:pt idx="0">
                  <c:v>115 Silver T-0126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Charts!$K$10</c:f>
              <c:numCache>
                <c:formatCode>_(* #,##0.00_);_(* \(#,##0.00\);_(* "-"??_);_(@_)</c:formatCode>
                <c:ptCount val="1"/>
                <c:pt idx="0">
                  <c:v>79.083629772919039</c:v>
                </c:pt>
              </c:numCache>
            </c:numRef>
          </c:val>
        </c:ser>
        <c:ser>
          <c:idx val="8"/>
          <c:order val="6"/>
          <c:tx>
            <c:strRef>
              <c:f>Charts!$L$5</c:f>
              <c:strCache>
                <c:ptCount val="1"/>
                <c:pt idx="0">
                  <c:v>116 Silver T-0126+Air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Charts!$L$10</c:f>
              <c:numCache>
                <c:formatCode>_(* #,##0.00_);_(* \(#,##0.00\);_(* "-"??_);_(@_)</c:formatCode>
                <c:ptCount val="1"/>
                <c:pt idx="0">
                  <c:v>89.165692226772293</c:v>
                </c:pt>
              </c:numCache>
            </c:numRef>
          </c:val>
        </c:ser>
        <c:ser>
          <c:idx val="21"/>
          <c:order val="7"/>
          <c:tx>
            <c:strRef>
              <c:f>Charts!$J$5</c:f>
              <c:strCache>
                <c:ptCount val="1"/>
                <c:pt idx="0">
                  <c:v>114 GTZ 7.4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Charts!$J$10</c:f>
              <c:numCache>
                <c:formatCode>_(* #,##0.00_);_(* \(#,##0.00\);_(* "-"??_);_(@_)</c:formatCode>
                <c:ptCount val="1"/>
                <c:pt idx="0">
                  <c:v>78.953107111536141</c:v>
                </c:pt>
              </c:numCache>
            </c:numRef>
          </c:val>
        </c:ser>
        <c:ser>
          <c:idx val="9"/>
          <c:order val="8"/>
          <c:tx>
            <c:strRef>
              <c:f>Charts!$M$5</c:f>
              <c:strCache>
                <c:ptCount val="1"/>
                <c:pt idx="0">
                  <c:v>117 GTZ 7.5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Charts!$M$10</c:f>
              <c:numCache>
                <c:formatCode>_(* #,##0.00_);_(* \(#,##0.00\);_(* "-"??_);_(@_)</c:formatCode>
                <c:ptCount val="1"/>
                <c:pt idx="0">
                  <c:v>71.293438859064906</c:v>
                </c:pt>
              </c:numCache>
            </c:numRef>
          </c:val>
        </c:ser>
        <c:ser>
          <c:idx val="13"/>
          <c:order val="9"/>
          <c:tx>
            <c:strRef>
              <c:f>Charts!$N$5</c:f>
              <c:strCache>
                <c:ptCount val="1"/>
                <c:pt idx="0">
                  <c:v>122 MM1 Misuse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Charts!$N$10</c:f>
              <c:numCache>
                <c:formatCode>_(* #,##0.00_);_(* \(#,##0.00\);_(* "-"??_);_(@_)</c:formatCode>
                <c:ptCount val="1"/>
                <c:pt idx="0">
                  <c:v>78.667092875020444</c:v>
                </c:pt>
              </c:numCache>
            </c:numRef>
          </c:val>
        </c:ser>
        <c:ser>
          <c:idx val="15"/>
          <c:order val="10"/>
          <c:tx>
            <c:strRef>
              <c:f>Charts!$Q$5</c:f>
              <c:strCache>
                <c:ptCount val="1"/>
                <c:pt idx="0">
                  <c:v>130 GTZ5-TLUD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Charts!$Q$10</c:f>
              <c:numCache>
                <c:formatCode>_(* #,##0.00_);_(* \(#,##0.00\);_(* "-"??_);_(@_)</c:formatCode>
                <c:ptCount val="1"/>
                <c:pt idx="0">
                  <c:v>78.883323632805684</c:v>
                </c:pt>
              </c:numCache>
            </c:numRef>
          </c:val>
        </c:ser>
        <c:ser>
          <c:idx val="22"/>
          <c:order val="11"/>
          <c:tx>
            <c:strRef>
              <c:f>Charts!$R$5</c:f>
              <c:strCache>
                <c:ptCount val="1"/>
                <c:pt idx="0">
                  <c:v>131 NDH 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Charts!$R$10</c:f>
              <c:numCache>
                <c:formatCode>_(* #,##0.00_);_(* \(#,##0.00\);_(* "-"??_);_(@_)</c:formatCode>
                <c:ptCount val="1"/>
                <c:pt idx="0">
                  <c:v>72.081394160501418</c:v>
                </c:pt>
              </c:numCache>
            </c:numRef>
          </c:val>
        </c:ser>
        <c:ser>
          <c:idx val="12"/>
          <c:order val="12"/>
          <c:tx>
            <c:strRef>
              <c:f>Charts!$S$5</c:f>
              <c:strCache>
                <c:ptCount val="1"/>
                <c:pt idx="0">
                  <c:v>135 Royal 1 TLUD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Charts!$S$10</c:f>
              <c:numCache>
                <c:formatCode>_(* #,##0.00_);_(* \(#,##0.00\);_(* "-"??_);_(@_)</c:formatCode>
                <c:ptCount val="1"/>
                <c:pt idx="0">
                  <c:v>70.368179730824394</c:v>
                </c:pt>
              </c:numCache>
            </c:numRef>
          </c:val>
        </c:ser>
        <c:ser>
          <c:idx val="18"/>
          <c:order val="13"/>
          <c:tx>
            <c:strRef>
              <c:f>Charts!$T$5</c:f>
              <c:strCache>
                <c:ptCount val="1"/>
                <c:pt idx="0">
                  <c:v>136 Silver 181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Charts!$T$10</c:f>
              <c:numCache>
                <c:formatCode>_(* #,##0.00_);_(* \(#,##0.00\);_(* "-"??_);_(@_)</c:formatCode>
                <c:ptCount val="1"/>
                <c:pt idx="0">
                  <c:v>71.368594058951714</c:v>
                </c:pt>
              </c:numCache>
            </c:numRef>
          </c:val>
        </c:ser>
        <c:ser>
          <c:idx val="17"/>
          <c:order val="14"/>
          <c:tx>
            <c:strRef>
              <c:f>Charts!$U$5</c:f>
              <c:strCache>
                <c:ptCount val="1"/>
                <c:pt idx="0">
                  <c:v>137 Round ELCD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Charts!$U$10</c:f>
              <c:numCache>
                <c:formatCode>_(* #,##0.00_);_(* \(#,##0.00\);_(* "-"??_);_(@_)</c:formatCode>
                <c:ptCount val="1"/>
                <c:pt idx="0">
                  <c:v>77.083369543389196</c:v>
                </c:pt>
              </c:numCache>
            </c:numRef>
          </c:val>
        </c:ser>
        <c:ser>
          <c:idx val="19"/>
          <c:order val="15"/>
          <c:tx>
            <c:strRef>
              <c:f>Charts!$V$5</c:f>
              <c:strCache>
                <c:ptCount val="1"/>
                <c:pt idx="0">
                  <c:v>138 Gold 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Charts!$V$10</c:f>
              <c:numCache>
                <c:formatCode>_(* #,##0.00_);_(* \(#,##0.00\);_(* "-"??_);_(@_)</c:formatCode>
                <c:ptCount val="1"/>
                <c:pt idx="0">
                  <c:v>72.684105166194328</c:v>
                </c:pt>
              </c:numCache>
            </c:numRef>
          </c:val>
        </c:ser>
        <c:ser>
          <c:idx val="20"/>
          <c:order val="16"/>
          <c:tx>
            <c:strRef>
              <c:f>Charts!$W$5</c:f>
              <c:strCache>
                <c:ptCount val="1"/>
                <c:pt idx="0">
                  <c:v>139 ANARD ASE-7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Charts!$W$10</c:f>
              <c:numCache>
                <c:formatCode>_(* #,##0.00_);_(* \(#,##0.00\);_(* "-"??_);_(@_)</c:formatCode>
                <c:ptCount val="1"/>
                <c:pt idx="0">
                  <c:v>57.040738909492582</c:v>
                </c:pt>
              </c:numCache>
            </c:numRef>
          </c:val>
        </c:ser>
        <c:ser>
          <c:idx val="14"/>
          <c:order val="17"/>
          <c:tx>
            <c:strRef>
              <c:f>Charts!$X$5</c:f>
              <c:strCache>
                <c:ptCount val="1"/>
                <c:pt idx="0">
                  <c:v>141 TZ1 FLDD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Charts!$B$10</c:f>
              <c:strCache>
                <c:ptCount val="1"/>
                <c:pt idx="0">
                  <c:v>Thermal Eff, %</c:v>
                </c:pt>
              </c:strCache>
            </c:strRef>
          </c:cat>
          <c:val>
            <c:numRef>
              <c:f>Charts!$X$10</c:f>
              <c:numCache>
                <c:formatCode>_(* #,##0.00_);_(* \(#,##0.00\);_(* "-"??_);_(@_)</c:formatCode>
                <c:ptCount val="1"/>
                <c:pt idx="0">
                  <c:v>54.434981519084303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overlap val="-50"/>
        <c:axId val="37864576"/>
        <c:axId val="37866496"/>
      </c:barChart>
      <c:catAx>
        <c:axId val="3786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The three digit number is the test number.</a:t>
                </a:r>
              </a:p>
            </c:rich>
          </c:tx>
          <c:layout>
            <c:manualLayout>
              <c:xMode val="edge"/>
              <c:yMode val="edge"/>
              <c:x val="0.82175410574967978"/>
              <c:y val="9.8567929841513954E-2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37866496"/>
        <c:crossesAt val="0.1"/>
        <c:auto val="1"/>
        <c:lblAlgn val="ctr"/>
        <c:lblOffset val="100"/>
        <c:noMultiLvlLbl val="0"/>
      </c:catAx>
      <c:valAx>
        <c:axId val="37866496"/>
        <c:scaling>
          <c:orientation val="minMax"/>
          <c:min val="0.1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378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391353097245908"/>
          <c:y val="1.5311194828871368E-2"/>
          <c:w val="0.85051340714085277"/>
          <c:h val="7.5178514612436617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PM 2.5 mg/Net MJ</a:t>
            </a:r>
          </a:p>
        </c:rich>
      </c:tx>
      <c:layout>
        <c:manualLayout>
          <c:xMode val="edge"/>
          <c:yMode val="edge"/>
          <c:x val="1.2272856657017429E-2"/>
          <c:y val="1.94869752367453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025488208173561E-2"/>
          <c:y val="0.14602954867207993"/>
          <c:w val="0.95759207825493942"/>
          <c:h val="0.745294727142648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Charts!$E$5</c:f>
              <c:strCache>
                <c:ptCount val="1"/>
                <c:pt idx="0">
                  <c:v>081 Avg Traditional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Charts!$E$11</c:f>
              <c:numCache>
                <c:formatCode>_(* #,##0.00_);_(* \(#,##0.00\);_(* "-"??_);_(@_)</c:formatCode>
                <c:ptCount val="1"/>
                <c:pt idx="0">
                  <c:v>794.2794527200889</c:v>
                </c:pt>
              </c:numCache>
            </c:numRef>
          </c:val>
        </c:ser>
        <c:ser>
          <c:idx val="4"/>
          <c:order val="1"/>
          <c:tx>
            <c:strRef>
              <c:f>Charts!$F$5</c:f>
              <c:strCache>
                <c:ptCount val="1"/>
                <c:pt idx="0">
                  <c:v>091 Trad Dry Coal</c:v>
                </c:pt>
              </c:strCache>
            </c:strRef>
          </c:tx>
          <c:spPr>
            <a:solidFill>
              <a:srgbClr val="FF0000"/>
            </a:solidFill>
            <a:ln w="0"/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Charts!$F$11</c:f>
              <c:numCache>
                <c:formatCode>_(* #,##0.00_);_(* \(#,##0.00\);_(* "-"??_);_(@_)</c:formatCode>
                <c:ptCount val="1"/>
                <c:pt idx="0">
                  <c:v>201.34000727559669</c:v>
                </c:pt>
              </c:numCache>
            </c:numRef>
          </c:val>
        </c:ser>
        <c:ser>
          <c:idx val="11"/>
          <c:order val="2"/>
          <c:tx>
            <c:strRef>
              <c:f>Charts!$G$5</c:f>
              <c:strCache>
                <c:ptCount val="1"/>
                <c:pt idx="0">
                  <c:v>106 ELCD MM-0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Charts!$G$11</c:f>
              <c:numCache>
                <c:formatCode>_(* #,##0.00_);_(* \(#,##0.00\);_(* "-"??_);_(@_)</c:formatCode>
                <c:ptCount val="1"/>
                <c:pt idx="0">
                  <c:v>107.24320456851666</c:v>
                </c:pt>
              </c:numCache>
            </c:numRef>
          </c:val>
        </c:ser>
        <c:ser>
          <c:idx val="5"/>
          <c:order val="3"/>
          <c:tx>
            <c:strRef>
              <c:f>Charts!$H$5</c:f>
              <c:strCache>
                <c:ptCount val="1"/>
                <c:pt idx="0">
                  <c:v>111 Anard+Gas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Charts!$H$11</c:f>
              <c:numCache>
                <c:formatCode>_(* #,##0.00_);_(* \(#,##0.00\);_(* "-"??_);_(@_)</c:formatCode>
                <c:ptCount val="1"/>
                <c:pt idx="0">
                  <c:v>56.002703205154056</c:v>
                </c:pt>
              </c:numCache>
            </c:numRef>
          </c:val>
        </c:ser>
        <c:ser>
          <c:idx val="6"/>
          <c:order val="4"/>
          <c:tx>
            <c:strRef>
              <c:f>Charts!$I$5</c:f>
              <c:strCache>
                <c:ptCount val="1"/>
                <c:pt idx="0">
                  <c:v>112 Anard+diesel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Charts!$I$11</c:f>
              <c:numCache>
                <c:formatCode>_(* #,##0.00_);_(* \(#,##0.00\);_(* "-"??_);_(@_)</c:formatCode>
                <c:ptCount val="1"/>
                <c:pt idx="0">
                  <c:v>12.385523765523494</c:v>
                </c:pt>
              </c:numCache>
            </c:numRef>
          </c:val>
        </c:ser>
        <c:ser>
          <c:idx val="7"/>
          <c:order val="5"/>
          <c:tx>
            <c:strRef>
              <c:f>Charts!$K$5</c:f>
              <c:strCache>
                <c:ptCount val="1"/>
                <c:pt idx="0">
                  <c:v>115 Silver T-0126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Charts!$K$11</c:f>
              <c:numCache>
                <c:formatCode>_(* #,##0.00_);_(* \(#,##0.00\);_(* "-"??_);_(@_)</c:formatCode>
                <c:ptCount val="1"/>
                <c:pt idx="0">
                  <c:v>2.9220457514595521</c:v>
                </c:pt>
              </c:numCache>
            </c:numRef>
          </c:val>
        </c:ser>
        <c:ser>
          <c:idx val="8"/>
          <c:order val="6"/>
          <c:tx>
            <c:strRef>
              <c:f>Charts!$L$5</c:f>
              <c:strCache>
                <c:ptCount val="1"/>
                <c:pt idx="0">
                  <c:v>116 Silver T-0126+Air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Charts!$L$11</c:f>
              <c:numCache>
                <c:formatCode>_(* #,##0.00_);_(* \(#,##0.00\);_(* "-"??_);_(@_)</c:formatCode>
                <c:ptCount val="1"/>
                <c:pt idx="0">
                  <c:v>2.4398728231622506</c:v>
                </c:pt>
              </c:numCache>
            </c:numRef>
          </c:val>
        </c:ser>
        <c:ser>
          <c:idx val="21"/>
          <c:order val="7"/>
          <c:tx>
            <c:strRef>
              <c:f>Charts!$J$5</c:f>
              <c:strCache>
                <c:ptCount val="1"/>
                <c:pt idx="0">
                  <c:v>114 GTZ 7.4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Charts!$J$11</c:f>
              <c:numCache>
                <c:formatCode>_(* #,##0.00_);_(* \(#,##0.00\);_(* "-"??_);_(@_)</c:formatCode>
                <c:ptCount val="1"/>
                <c:pt idx="0">
                  <c:v>0.81230156644577045</c:v>
                </c:pt>
              </c:numCache>
            </c:numRef>
          </c:val>
        </c:ser>
        <c:ser>
          <c:idx val="9"/>
          <c:order val="8"/>
          <c:tx>
            <c:strRef>
              <c:f>Charts!$M$5</c:f>
              <c:strCache>
                <c:ptCount val="1"/>
                <c:pt idx="0">
                  <c:v>117 GTZ 7.5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Charts!$M$11</c:f>
              <c:numCache>
                <c:formatCode>_(* #,##0.00_);_(* \(#,##0.00\);_(* "-"??_);_(@_)</c:formatCode>
                <c:ptCount val="1"/>
                <c:pt idx="0">
                  <c:v>0.53691496500034408</c:v>
                </c:pt>
              </c:numCache>
            </c:numRef>
          </c:val>
        </c:ser>
        <c:ser>
          <c:idx val="13"/>
          <c:order val="9"/>
          <c:tx>
            <c:strRef>
              <c:f>Charts!$N$5</c:f>
              <c:strCache>
                <c:ptCount val="1"/>
                <c:pt idx="0">
                  <c:v>122 MM1 Misuse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Charts!$N$11</c:f>
              <c:numCache>
                <c:formatCode>_(* #,##0.00_);_(* \(#,##0.00\);_(* "-"??_);_(@_)</c:formatCode>
                <c:ptCount val="1"/>
                <c:pt idx="0">
                  <c:v>420.71794068410168</c:v>
                </c:pt>
              </c:numCache>
            </c:numRef>
          </c:val>
        </c:ser>
        <c:ser>
          <c:idx val="15"/>
          <c:order val="10"/>
          <c:tx>
            <c:strRef>
              <c:f>Charts!$Q$5</c:f>
              <c:strCache>
                <c:ptCount val="1"/>
                <c:pt idx="0">
                  <c:v>130 GTZ5-TLUD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Charts!$Q$11</c:f>
              <c:numCache>
                <c:formatCode>_(* #,##0.00_);_(* \(#,##0.00\);_(* "-"??_);_(@_)</c:formatCode>
                <c:ptCount val="1"/>
                <c:pt idx="0">
                  <c:v>27.960093250991829</c:v>
                </c:pt>
              </c:numCache>
            </c:numRef>
          </c:val>
        </c:ser>
        <c:ser>
          <c:idx val="22"/>
          <c:order val="11"/>
          <c:tx>
            <c:strRef>
              <c:f>Charts!$R$5</c:f>
              <c:strCache>
                <c:ptCount val="1"/>
                <c:pt idx="0">
                  <c:v>131 NDH 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Charts!$R$11</c:f>
              <c:numCache>
                <c:formatCode>_(* #,##0.00_);_(* \(#,##0.00\);_(* "-"??_);_(@_)</c:formatCode>
                <c:ptCount val="1"/>
                <c:pt idx="0">
                  <c:v>145.40132134974783</c:v>
                </c:pt>
              </c:numCache>
            </c:numRef>
          </c:val>
        </c:ser>
        <c:ser>
          <c:idx val="12"/>
          <c:order val="12"/>
          <c:tx>
            <c:strRef>
              <c:f>Charts!$S$5</c:f>
              <c:strCache>
                <c:ptCount val="1"/>
                <c:pt idx="0">
                  <c:v>135 Royal 1 TLUD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Charts!$S$11</c:f>
              <c:numCache>
                <c:formatCode>_(* #,##0.00_);_(* \(#,##0.00\);_(* "-"??_);_(@_)</c:formatCode>
                <c:ptCount val="1"/>
                <c:pt idx="0">
                  <c:v>119.97720079789097</c:v>
                </c:pt>
              </c:numCache>
            </c:numRef>
          </c:val>
        </c:ser>
        <c:ser>
          <c:idx val="18"/>
          <c:order val="13"/>
          <c:tx>
            <c:strRef>
              <c:f>Charts!$T$5</c:f>
              <c:strCache>
                <c:ptCount val="1"/>
                <c:pt idx="0">
                  <c:v>136 Silver 181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Charts!$T$11</c:f>
              <c:numCache>
                <c:formatCode>_(* #,##0.00_);_(* \(#,##0.00\);_(* "-"??_);_(@_)</c:formatCode>
                <c:ptCount val="1"/>
                <c:pt idx="0">
                  <c:v>47.852139203440018</c:v>
                </c:pt>
              </c:numCache>
            </c:numRef>
          </c:val>
        </c:ser>
        <c:ser>
          <c:idx val="17"/>
          <c:order val="14"/>
          <c:tx>
            <c:strRef>
              <c:f>Charts!$U$5</c:f>
              <c:strCache>
                <c:ptCount val="1"/>
                <c:pt idx="0">
                  <c:v>137 Round ELCD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Charts!$U$11</c:f>
              <c:numCache>
                <c:formatCode>_(* #,##0.00_);_(* \(#,##0.00\);_(* "-"??_);_(@_)</c:formatCode>
                <c:ptCount val="1"/>
                <c:pt idx="0">
                  <c:v>65.496441269321849</c:v>
                </c:pt>
              </c:numCache>
            </c:numRef>
          </c:val>
        </c:ser>
        <c:ser>
          <c:idx val="19"/>
          <c:order val="15"/>
          <c:tx>
            <c:strRef>
              <c:f>Charts!$V$5</c:f>
              <c:strCache>
                <c:ptCount val="1"/>
                <c:pt idx="0">
                  <c:v>138 Gold 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Charts!$V$11</c:f>
              <c:numCache>
                <c:formatCode>_(* #,##0.00_);_(* \(#,##0.00\);_(* "-"??_);_(@_)</c:formatCode>
                <c:ptCount val="1"/>
                <c:pt idx="0">
                  <c:v>205.89962647496412</c:v>
                </c:pt>
              </c:numCache>
            </c:numRef>
          </c:val>
        </c:ser>
        <c:ser>
          <c:idx val="20"/>
          <c:order val="16"/>
          <c:tx>
            <c:strRef>
              <c:f>Charts!$W$5</c:f>
              <c:strCache>
                <c:ptCount val="1"/>
                <c:pt idx="0">
                  <c:v>139 ANARD ASE-7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Charts!$W$11</c:f>
              <c:numCache>
                <c:formatCode>_(* #,##0.00_);_(* \(#,##0.00\);_(* "-"??_);_(@_)</c:formatCode>
                <c:ptCount val="1"/>
                <c:pt idx="0">
                  <c:v>21.916532494664118</c:v>
                </c:pt>
              </c:numCache>
            </c:numRef>
          </c:val>
        </c:ser>
        <c:ser>
          <c:idx val="14"/>
          <c:order val="17"/>
          <c:tx>
            <c:strRef>
              <c:f>Charts!$X$5</c:f>
              <c:strCache>
                <c:ptCount val="1"/>
                <c:pt idx="0">
                  <c:v>141 TZ1 FLDD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Charts!$B$11</c:f>
              <c:strCache>
                <c:ptCount val="1"/>
                <c:pt idx="0">
                  <c:v>PM 2.5 mg/Net MJ</c:v>
                </c:pt>
              </c:strCache>
            </c:strRef>
          </c:cat>
          <c:val>
            <c:numRef>
              <c:f>Charts!$X$11</c:f>
              <c:numCache>
                <c:formatCode>_(* #,##0.00_);_(* \(#,##0.00\);_(* "-"??_);_(@_)</c:formatCode>
                <c:ptCount val="1"/>
                <c:pt idx="0">
                  <c:v>2349.2294931604615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overlap val="-50"/>
        <c:axId val="39101952"/>
        <c:axId val="39103872"/>
      </c:barChart>
      <c:catAx>
        <c:axId val="3910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The three digit number is the test number.</a:t>
                </a:r>
              </a:p>
            </c:rich>
          </c:tx>
          <c:layout>
            <c:manualLayout>
              <c:xMode val="edge"/>
              <c:yMode val="edge"/>
              <c:x val="0.79176025792159888"/>
              <c:y val="0.1027437069290445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39103872"/>
        <c:crossesAt val="0.1"/>
        <c:auto val="1"/>
        <c:lblAlgn val="ctr"/>
        <c:lblOffset val="100"/>
        <c:noMultiLvlLbl val="0"/>
      </c:catAx>
      <c:valAx>
        <c:axId val="39103872"/>
        <c:scaling>
          <c:orientation val="minMax"/>
          <c:min val="0.1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391019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391353097245908"/>
          <c:y val="1.5311194828871368E-2"/>
          <c:w val="0.85051340714085277"/>
          <c:h val="7.5178514612436617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CO g/Net MJ</a:t>
            </a:r>
          </a:p>
        </c:rich>
      </c:tx>
      <c:layout>
        <c:manualLayout>
          <c:xMode val="edge"/>
          <c:yMode val="edge"/>
          <c:x val="1.2272856657017429E-2"/>
          <c:y val="1.94869752367453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025488208173561E-2"/>
          <c:y val="0.14602954867207993"/>
          <c:w val="0.95759207825493942"/>
          <c:h val="0.745294727142648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Charts!$E$5</c:f>
              <c:strCache>
                <c:ptCount val="1"/>
                <c:pt idx="0">
                  <c:v>081 Avg Traditional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Charts!$E$12</c:f>
              <c:numCache>
                <c:formatCode>_(* #,##0.00_);_(* \(#,##0.00\);_(* "-"??_);_(@_)</c:formatCode>
                <c:ptCount val="1"/>
                <c:pt idx="0">
                  <c:v>16.614125994315067</c:v>
                </c:pt>
              </c:numCache>
            </c:numRef>
          </c:val>
        </c:ser>
        <c:ser>
          <c:idx val="4"/>
          <c:order val="1"/>
          <c:tx>
            <c:strRef>
              <c:f>Charts!$F$5</c:f>
              <c:strCache>
                <c:ptCount val="1"/>
                <c:pt idx="0">
                  <c:v>091 Trad Dry Coal</c:v>
                </c:pt>
              </c:strCache>
            </c:strRef>
          </c:tx>
          <c:spPr>
            <a:solidFill>
              <a:srgbClr val="FF0000"/>
            </a:solidFill>
            <a:ln w="0"/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Charts!$F$12</c:f>
              <c:numCache>
                <c:formatCode>_-* #,##0.000_-;\-* #,##0.000_-;_-* "-"??_-;_-@_-</c:formatCode>
                <c:ptCount val="1"/>
                <c:pt idx="0">
                  <c:v>15.188031506865144</c:v>
                </c:pt>
              </c:numCache>
            </c:numRef>
          </c:val>
        </c:ser>
        <c:ser>
          <c:idx val="11"/>
          <c:order val="2"/>
          <c:tx>
            <c:strRef>
              <c:f>Charts!$G$5</c:f>
              <c:strCache>
                <c:ptCount val="1"/>
                <c:pt idx="0">
                  <c:v>106 ELCD MM-0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Charts!$G$12</c:f>
              <c:numCache>
                <c:formatCode>_-* #,##0.000_-;\-* #,##0.000_-;_-* "-"??_-;_-@_-</c:formatCode>
                <c:ptCount val="1"/>
                <c:pt idx="0">
                  <c:v>5.9233040318287928</c:v>
                </c:pt>
              </c:numCache>
            </c:numRef>
          </c:val>
        </c:ser>
        <c:ser>
          <c:idx val="5"/>
          <c:order val="3"/>
          <c:tx>
            <c:strRef>
              <c:f>Charts!$H$5</c:f>
              <c:strCache>
                <c:ptCount val="1"/>
                <c:pt idx="0">
                  <c:v>111 Anard+Gas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Charts!$H$12</c:f>
              <c:numCache>
                <c:formatCode>_-* #,##0.000_-;\-* #,##0.000_-;_-* "-"??_-;_-@_-</c:formatCode>
                <c:ptCount val="1"/>
                <c:pt idx="0">
                  <c:v>5.1295253529249658</c:v>
                </c:pt>
              </c:numCache>
            </c:numRef>
          </c:val>
        </c:ser>
        <c:ser>
          <c:idx val="6"/>
          <c:order val="4"/>
          <c:tx>
            <c:strRef>
              <c:f>Charts!$I$5</c:f>
              <c:strCache>
                <c:ptCount val="1"/>
                <c:pt idx="0">
                  <c:v>112 Anard+diesel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Charts!$I$12</c:f>
              <c:numCache>
                <c:formatCode>_-* #,##0.000_-;\-* #,##0.000_-;_-* "-"??_-;_-@_-</c:formatCode>
                <c:ptCount val="1"/>
                <c:pt idx="0">
                  <c:v>5.1350036591190404</c:v>
                </c:pt>
              </c:numCache>
            </c:numRef>
          </c:val>
        </c:ser>
        <c:ser>
          <c:idx val="7"/>
          <c:order val="5"/>
          <c:tx>
            <c:strRef>
              <c:f>Charts!$K$5</c:f>
              <c:strCache>
                <c:ptCount val="1"/>
                <c:pt idx="0">
                  <c:v>115 Silver T-0126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Charts!$K$12</c:f>
              <c:numCache>
                <c:formatCode>_-* #,##0.000_-;\-* #,##0.000_-;_-* "-"??_-;_-@_-</c:formatCode>
                <c:ptCount val="1"/>
                <c:pt idx="0">
                  <c:v>3.6124340473026892</c:v>
                </c:pt>
              </c:numCache>
            </c:numRef>
          </c:val>
        </c:ser>
        <c:ser>
          <c:idx val="8"/>
          <c:order val="6"/>
          <c:tx>
            <c:strRef>
              <c:f>Charts!$L$5</c:f>
              <c:strCache>
                <c:ptCount val="1"/>
                <c:pt idx="0">
                  <c:v>116 Silver T-0126+Air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Charts!$L$12</c:f>
              <c:numCache>
                <c:formatCode>_-* #,##0.000_-;\-* #,##0.000_-;_-* "-"??_-;_-@_-</c:formatCode>
                <c:ptCount val="1"/>
                <c:pt idx="0">
                  <c:v>0.5146375404819088</c:v>
                </c:pt>
              </c:numCache>
            </c:numRef>
          </c:val>
        </c:ser>
        <c:ser>
          <c:idx val="21"/>
          <c:order val="7"/>
          <c:tx>
            <c:strRef>
              <c:f>Charts!$J$5</c:f>
              <c:strCache>
                <c:ptCount val="1"/>
                <c:pt idx="0">
                  <c:v>114 GTZ 7.4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Charts!$J$12</c:f>
              <c:numCache>
                <c:formatCode>_-* #,##0.000_-;\-* #,##0.000_-;_-* "-"??_-;_-@_-</c:formatCode>
                <c:ptCount val="1"/>
                <c:pt idx="0">
                  <c:v>0.82148673133906358</c:v>
                </c:pt>
              </c:numCache>
            </c:numRef>
          </c:val>
        </c:ser>
        <c:ser>
          <c:idx val="9"/>
          <c:order val="8"/>
          <c:tx>
            <c:strRef>
              <c:f>Charts!$M$5</c:f>
              <c:strCache>
                <c:ptCount val="1"/>
                <c:pt idx="0">
                  <c:v>117 GTZ 7.5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Charts!$M$12</c:f>
              <c:numCache>
                <c:formatCode>_-* #,##0.000_-;\-* #,##0.000_-;_-* "-"??_-;_-@_-</c:formatCode>
                <c:ptCount val="1"/>
                <c:pt idx="0">
                  <c:v>0.60131623239028709</c:v>
                </c:pt>
              </c:numCache>
            </c:numRef>
          </c:val>
        </c:ser>
        <c:ser>
          <c:idx val="13"/>
          <c:order val="9"/>
          <c:tx>
            <c:strRef>
              <c:f>Charts!$N$5</c:f>
              <c:strCache>
                <c:ptCount val="1"/>
                <c:pt idx="0">
                  <c:v>122 MM1 Misuse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Charts!$N$12</c:f>
              <c:numCache>
                <c:formatCode>_-* #,##0.000_-;\-* #,##0.000_-;_-* "-"??_-;_-@_-</c:formatCode>
                <c:ptCount val="1"/>
                <c:pt idx="0">
                  <c:v>7.359309238236813</c:v>
                </c:pt>
              </c:numCache>
            </c:numRef>
          </c:val>
        </c:ser>
        <c:ser>
          <c:idx val="15"/>
          <c:order val="10"/>
          <c:tx>
            <c:strRef>
              <c:f>Charts!$Q$5</c:f>
              <c:strCache>
                <c:ptCount val="1"/>
                <c:pt idx="0">
                  <c:v>130 GTZ5-TLUD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Charts!$Q$12</c:f>
              <c:numCache>
                <c:formatCode>_-* #,##0.000_-;\-* #,##0.000_-;_-* "-"??_-;_-@_-</c:formatCode>
                <c:ptCount val="1"/>
                <c:pt idx="0">
                  <c:v>4.1577185697514318</c:v>
                </c:pt>
              </c:numCache>
            </c:numRef>
          </c:val>
        </c:ser>
        <c:ser>
          <c:idx val="22"/>
          <c:order val="11"/>
          <c:tx>
            <c:strRef>
              <c:f>Charts!$R$5</c:f>
              <c:strCache>
                <c:ptCount val="1"/>
                <c:pt idx="0">
                  <c:v>131 NDH 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Charts!$R$12</c:f>
              <c:numCache>
                <c:formatCode>_-* #,##0.000_-;\-* #,##0.000_-;_-* "-"??_-;_-@_-</c:formatCode>
                <c:ptCount val="1"/>
                <c:pt idx="0">
                  <c:v>4.0865623511802003</c:v>
                </c:pt>
              </c:numCache>
            </c:numRef>
          </c:val>
        </c:ser>
        <c:ser>
          <c:idx val="12"/>
          <c:order val="12"/>
          <c:tx>
            <c:strRef>
              <c:f>Charts!$S$5</c:f>
              <c:strCache>
                <c:ptCount val="1"/>
                <c:pt idx="0">
                  <c:v>135 Royal 1 TLUD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Charts!$S$12</c:f>
              <c:numCache>
                <c:formatCode>_-* #,##0.000_-;\-* #,##0.000_-;_-* "-"??_-;_-@_-</c:formatCode>
                <c:ptCount val="1"/>
                <c:pt idx="0">
                  <c:v>2.313690697157754</c:v>
                </c:pt>
              </c:numCache>
            </c:numRef>
          </c:val>
        </c:ser>
        <c:ser>
          <c:idx val="18"/>
          <c:order val="13"/>
          <c:tx>
            <c:strRef>
              <c:f>Charts!$T$5</c:f>
              <c:strCache>
                <c:ptCount val="1"/>
                <c:pt idx="0">
                  <c:v>136 Silver 181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Charts!$T$12</c:f>
              <c:numCache>
                <c:formatCode>_-* #,##0.000_-;\-* #,##0.000_-;_-* "-"??_-;_-@_-</c:formatCode>
                <c:ptCount val="1"/>
                <c:pt idx="0">
                  <c:v>2.3921303396250377</c:v>
                </c:pt>
              </c:numCache>
            </c:numRef>
          </c:val>
        </c:ser>
        <c:ser>
          <c:idx val="17"/>
          <c:order val="14"/>
          <c:tx>
            <c:strRef>
              <c:f>Charts!$U$5</c:f>
              <c:strCache>
                <c:ptCount val="1"/>
                <c:pt idx="0">
                  <c:v>137 Round ELCD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Charts!$U$12</c:f>
              <c:numCache>
                <c:formatCode>_-* #,##0.000_-;\-* #,##0.000_-;_-* "-"??_-;_-@_-</c:formatCode>
                <c:ptCount val="1"/>
                <c:pt idx="0">
                  <c:v>3.9647225842573377</c:v>
                </c:pt>
              </c:numCache>
            </c:numRef>
          </c:val>
        </c:ser>
        <c:ser>
          <c:idx val="19"/>
          <c:order val="15"/>
          <c:tx>
            <c:strRef>
              <c:f>Charts!$V$5</c:f>
              <c:strCache>
                <c:ptCount val="1"/>
                <c:pt idx="0">
                  <c:v>138 Gold 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Charts!$V$12</c:f>
              <c:numCache>
                <c:formatCode>_-* #,##0.000_-;\-* #,##0.000_-;_-* "-"??_-;_-@_-</c:formatCode>
                <c:ptCount val="1"/>
                <c:pt idx="0">
                  <c:v>6.3372732069382813</c:v>
                </c:pt>
              </c:numCache>
            </c:numRef>
          </c:val>
        </c:ser>
        <c:ser>
          <c:idx val="20"/>
          <c:order val="16"/>
          <c:tx>
            <c:strRef>
              <c:f>Charts!$W$5</c:f>
              <c:strCache>
                <c:ptCount val="1"/>
                <c:pt idx="0">
                  <c:v>139 ANARD ASE-7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Charts!$W$12</c:f>
              <c:numCache>
                <c:formatCode>_-* #,##0.000_-;\-* #,##0.000_-;_-* "-"??_-;_-@_-</c:formatCode>
                <c:ptCount val="1"/>
                <c:pt idx="0">
                  <c:v>17.110643131360444</c:v>
                </c:pt>
              </c:numCache>
            </c:numRef>
          </c:val>
        </c:ser>
        <c:ser>
          <c:idx val="14"/>
          <c:order val="17"/>
          <c:tx>
            <c:strRef>
              <c:f>Charts!$X$5</c:f>
              <c:strCache>
                <c:ptCount val="1"/>
                <c:pt idx="0">
                  <c:v>141 TZ1 FLDD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Charts!$B$12</c:f>
              <c:strCache>
                <c:ptCount val="1"/>
                <c:pt idx="0">
                  <c:v>CO g/ Net MJ</c:v>
                </c:pt>
              </c:strCache>
            </c:strRef>
          </c:cat>
          <c:val>
            <c:numRef>
              <c:f>Charts!$X$12</c:f>
              <c:numCache>
                <c:formatCode>_-* #,##0.000_-;\-* #,##0.000_-;_-* "-"??_-;_-@_-</c:formatCode>
                <c:ptCount val="1"/>
                <c:pt idx="0">
                  <c:v>27.605495177375438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overlap val="-50"/>
        <c:axId val="141011584"/>
        <c:axId val="141211136"/>
      </c:barChart>
      <c:catAx>
        <c:axId val="1410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The three digit number is the test number.</a:t>
                </a:r>
              </a:p>
            </c:rich>
          </c:tx>
          <c:layout>
            <c:manualLayout>
              <c:xMode val="edge"/>
              <c:yMode val="edge"/>
              <c:x val="0.79176025792159888"/>
              <c:y val="0.1027437069290445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141211136"/>
        <c:crossesAt val="0.1"/>
        <c:auto val="1"/>
        <c:lblAlgn val="ctr"/>
        <c:lblOffset val="100"/>
        <c:noMultiLvlLbl val="0"/>
      </c:catAx>
      <c:valAx>
        <c:axId val="141211136"/>
        <c:scaling>
          <c:orientation val="minMax"/>
          <c:min val="0.1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141011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391353097245908"/>
          <c:y val="1.5311194828871368E-2"/>
          <c:w val="0.85051340714085277"/>
          <c:h val="7.5178514612436617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CO/CO</a:t>
            </a:r>
            <a:r>
              <a:rPr lang="en-US" sz="2400" baseline="-25000"/>
              <a:t>2</a:t>
            </a:r>
            <a:r>
              <a:rPr lang="en-US" sz="2400"/>
              <a:t> Ratio</a:t>
            </a:r>
          </a:p>
        </c:rich>
      </c:tx>
      <c:layout>
        <c:manualLayout>
          <c:xMode val="edge"/>
          <c:yMode val="edge"/>
          <c:x val="1.2272856657017429E-2"/>
          <c:y val="1.94869752367453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025488208173561E-2"/>
          <c:y val="0.14602954867207993"/>
          <c:w val="0.95759207825493942"/>
          <c:h val="0.745294727142648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Charts!$E$5</c:f>
              <c:strCache>
                <c:ptCount val="1"/>
                <c:pt idx="0">
                  <c:v>081 Avg Traditional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Charts!$E$13</c:f>
              <c:numCache>
                <c:formatCode>_(* #,##0.00_);_(* \(#,##0.00\);_(* "-"??_);_(@_)</c:formatCode>
                <c:ptCount val="1"/>
                <c:pt idx="0">
                  <c:v>9.553985472258324</c:v>
                </c:pt>
              </c:numCache>
            </c:numRef>
          </c:val>
        </c:ser>
        <c:ser>
          <c:idx val="4"/>
          <c:order val="1"/>
          <c:tx>
            <c:strRef>
              <c:f>Charts!$F$5</c:f>
              <c:strCache>
                <c:ptCount val="1"/>
                <c:pt idx="0">
                  <c:v>091 Trad Dry Coal</c:v>
                </c:pt>
              </c:strCache>
            </c:strRef>
          </c:tx>
          <c:spPr>
            <a:solidFill>
              <a:srgbClr val="FF0000"/>
            </a:solidFill>
            <a:ln w="0"/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Charts!$F$13</c:f>
              <c:numCache>
                <c:formatCode>_(* #,##0.00_);_(* \(#,##0.00\);_(* "-"??_);_(@_)</c:formatCode>
                <c:ptCount val="1"/>
                <c:pt idx="0">
                  <c:v>9.2069775308256698</c:v>
                </c:pt>
              </c:numCache>
            </c:numRef>
          </c:val>
        </c:ser>
        <c:ser>
          <c:idx val="11"/>
          <c:order val="2"/>
          <c:tx>
            <c:strRef>
              <c:f>Charts!$G$5</c:f>
              <c:strCache>
                <c:ptCount val="1"/>
                <c:pt idx="0">
                  <c:v>106 ELCD MM-0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Charts!$G$13</c:f>
              <c:numCache>
                <c:formatCode>_(* #,##0.00_);_(* \(#,##0.00\);_(* "-"??_);_(@_)</c:formatCode>
                <c:ptCount val="1"/>
                <c:pt idx="0">
                  <c:v>4.6548214304240085</c:v>
                </c:pt>
              </c:numCache>
            </c:numRef>
          </c:val>
        </c:ser>
        <c:ser>
          <c:idx val="5"/>
          <c:order val="3"/>
          <c:tx>
            <c:strRef>
              <c:f>Charts!$H$5</c:f>
              <c:strCache>
                <c:ptCount val="1"/>
                <c:pt idx="0">
                  <c:v>111 Anard+Gas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Charts!$H$13</c:f>
              <c:numCache>
                <c:formatCode>_(* #,##0.00_);_(* \(#,##0.00\);_(* "-"??_);_(@_)</c:formatCode>
                <c:ptCount val="1"/>
                <c:pt idx="0">
                  <c:v>4.014806735903707</c:v>
                </c:pt>
              </c:numCache>
            </c:numRef>
          </c:val>
        </c:ser>
        <c:ser>
          <c:idx val="6"/>
          <c:order val="4"/>
          <c:tx>
            <c:strRef>
              <c:f>Charts!$I$5</c:f>
              <c:strCache>
                <c:ptCount val="1"/>
                <c:pt idx="0">
                  <c:v>112 Anard+diesel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Charts!$I$13</c:f>
              <c:numCache>
                <c:formatCode>_(* #,##0.00_);_(* \(#,##0.00\);_(* "-"??_);_(@_)</c:formatCode>
                <c:ptCount val="1"/>
                <c:pt idx="0">
                  <c:v>4.0056962385505246</c:v>
                </c:pt>
              </c:numCache>
            </c:numRef>
          </c:val>
        </c:ser>
        <c:ser>
          <c:idx val="7"/>
          <c:order val="5"/>
          <c:tx>
            <c:strRef>
              <c:f>Charts!$K$5</c:f>
              <c:strCache>
                <c:ptCount val="1"/>
                <c:pt idx="0">
                  <c:v>115 Silver T-0126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Charts!$K$13</c:f>
              <c:numCache>
                <c:formatCode>_(* #,##0.00_);_(* \(#,##0.00\);_(* "-"??_);_(@_)</c:formatCode>
                <c:ptCount val="1"/>
                <c:pt idx="0">
                  <c:v>3.1018322156457887</c:v>
                </c:pt>
              </c:numCache>
            </c:numRef>
          </c:val>
        </c:ser>
        <c:ser>
          <c:idx val="8"/>
          <c:order val="6"/>
          <c:tx>
            <c:strRef>
              <c:f>Charts!$L$5</c:f>
              <c:strCache>
                <c:ptCount val="1"/>
                <c:pt idx="0">
                  <c:v>116 Silver T-0126+Air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Charts!$L$13</c:f>
              <c:numCache>
                <c:formatCode>_(* #,##0.00_);_(* \(#,##0.00\);_(* "-"??_);_(@_)</c:formatCode>
                <c:ptCount val="1"/>
                <c:pt idx="0">
                  <c:v>0.4855885377872855</c:v>
                </c:pt>
              </c:numCache>
            </c:numRef>
          </c:val>
        </c:ser>
        <c:ser>
          <c:idx val="21"/>
          <c:order val="7"/>
          <c:tx>
            <c:strRef>
              <c:f>Charts!$J$5</c:f>
              <c:strCache>
                <c:ptCount val="1"/>
                <c:pt idx="0">
                  <c:v>114 GTZ 7.4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Charts!$J$13</c:f>
              <c:numCache>
                <c:formatCode>_(* #,##0.00_);_(* \(#,##0.00\);_(* "-"??_);_(@_)</c:formatCode>
                <c:ptCount val="1"/>
                <c:pt idx="0">
                  <c:v>0.68772004631173134</c:v>
                </c:pt>
              </c:numCache>
            </c:numRef>
          </c:val>
        </c:ser>
        <c:ser>
          <c:idx val="9"/>
          <c:order val="8"/>
          <c:tx>
            <c:strRef>
              <c:f>Charts!$M$5</c:f>
              <c:strCache>
                <c:ptCount val="1"/>
                <c:pt idx="0">
                  <c:v>117 GTZ 7.5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Charts!$M$13</c:f>
              <c:numCache>
                <c:formatCode>_(* #,##0.00_);_(* \(#,##0.00\);_(* "-"??_);_(@_)</c:formatCode>
                <c:ptCount val="1"/>
                <c:pt idx="0">
                  <c:v>0.45350594842977504</c:v>
                </c:pt>
              </c:numCache>
            </c:numRef>
          </c:val>
        </c:ser>
        <c:ser>
          <c:idx val="13"/>
          <c:order val="9"/>
          <c:tx>
            <c:strRef>
              <c:f>Charts!$N$5</c:f>
              <c:strCache>
                <c:ptCount val="1"/>
                <c:pt idx="0">
                  <c:v>122 MM1 Misuse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Charts!$N$13</c:f>
              <c:numCache>
                <c:formatCode>_(* #,##0.00_);_(* \(#,##0.00\);_(* "-"??_);_(@_)</c:formatCode>
                <c:ptCount val="1"/>
                <c:pt idx="0">
                  <c:v>6.4925416434580105</c:v>
                </c:pt>
              </c:numCache>
            </c:numRef>
          </c:val>
        </c:ser>
        <c:ser>
          <c:idx val="15"/>
          <c:order val="10"/>
          <c:tx>
            <c:strRef>
              <c:f>Charts!$Q$5</c:f>
              <c:strCache>
                <c:ptCount val="1"/>
                <c:pt idx="0">
                  <c:v>130 GTZ5-TLUD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Charts!$Q$13</c:f>
              <c:numCache>
                <c:formatCode>_(* #,##0.00_);_(* \(#,##0.00\);_(* "-"??_);_(@_)</c:formatCode>
                <c:ptCount val="1"/>
                <c:pt idx="0">
                  <c:v>3.5774272194635346</c:v>
                </c:pt>
              </c:numCache>
            </c:numRef>
          </c:val>
        </c:ser>
        <c:ser>
          <c:idx val="22"/>
          <c:order val="11"/>
          <c:tx>
            <c:strRef>
              <c:f>Charts!$R$5</c:f>
              <c:strCache>
                <c:ptCount val="1"/>
                <c:pt idx="0">
                  <c:v>131 NDH 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Charts!$R$13</c:f>
              <c:numCache>
                <c:formatCode>_(* #,##0.00_);_(* \(#,##0.00\);_(* "-"??_);_(@_)</c:formatCode>
                <c:ptCount val="1"/>
                <c:pt idx="0">
                  <c:v>3.2013418314044753</c:v>
                </c:pt>
              </c:numCache>
            </c:numRef>
          </c:val>
        </c:ser>
        <c:ser>
          <c:idx val="12"/>
          <c:order val="12"/>
          <c:tx>
            <c:strRef>
              <c:f>Charts!$S$5</c:f>
              <c:strCache>
                <c:ptCount val="1"/>
                <c:pt idx="0">
                  <c:v>135 Royal 1 TLUD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Charts!$S$13</c:f>
              <c:numCache>
                <c:formatCode>_(* #,##0.00_);_(* \(#,##0.00\);_(* "-"??_);_(@_)</c:formatCode>
                <c:ptCount val="1"/>
                <c:pt idx="0">
                  <c:v>1.7444468025497348</c:v>
                </c:pt>
              </c:numCache>
            </c:numRef>
          </c:val>
        </c:ser>
        <c:ser>
          <c:idx val="18"/>
          <c:order val="13"/>
          <c:tx>
            <c:strRef>
              <c:f>Charts!$T$5</c:f>
              <c:strCache>
                <c:ptCount val="1"/>
                <c:pt idx="0">
                  <c:v>136 Silver 181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Charts!$T$13</c:f>
              <c:numCache>
                <c:formatCode>_(* #,##0.00_);_(* \(#,##0.00\);_(* "-"??_);_(@_)</c:formatCode>
                <c:ptCount val="1"/>
                <c:pt idx="0">
                  <c:v>1.8307812428558474</c:v>
                </c:pt>
              </c:numCache>
            </c:numRef>
          </c:val>
        </c:ser>
        <c:ser>
          <c:idx val="17"/>
          <c:order val="14"/>
          <c:tx>
            <c:strRef>
              <c:f>Charts!$U$5</c:f>
              <c:strCache>
                <c:ptCount val="1"/>
                <c:pt idx="0">
                  <c:v>137 Round ELCD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Charts!$U$13</c:f>
              <c:numCache>
                <c:formatCode>_(* #,##0.00_);_(* \(#,##0.00\);_(* "-"??_);_(@_)</c:formatCode>
                <c:ptCount val="1"/>
                <c:pt idx="0">
                  <c:v>3.3254165834060392</c:v>
                </c:pt>
              </c:numCache>
            </c:numRef>
          </c:val>
        </c:ser>
        <c:ser>
          <c:idx val="19"/>
          <c:order val="15"/>
          <c:tx>
            <c:strRef>
              <c:f>Charts!$V$5</c:f>
              <c:strCache>
                <c:ptCount val="1"/>
                <c:pt idx="0">
                  <c:v>138 Gold 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Charts!$V$13</c:f>
              <c:numCache>
                <c:formatCode>_(* #,##0.00_);_(* \(#,##0.00\);_(* "-"??_);_(@_)</c:formatCode>
                <c:ptCount val="1"/>
                <c:pt idx="0">
                  <c:v>5.098023401646044</c:v>
                </c:pt>
              </c:numCache>
            </c:numRef>
          </c:val>
        </c:ser>
        <c:ser>
          <c:idx val="20"/>
          <c:order val="16"/>
          <c:tx>
            <c:strRef>
              <c:f>Charts!$W$5</c:f>
              <c:strCache>
                <c:ptCount val="1"/>
                <c:pt idx="0">
                  <c:v>139 ANARD ASE-7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Charts!$W$13</c:f>
              <c:numCache>
                <c:formatCode>_(* #,##0.00_);_(* \(#,##0.00\);_(* "-"??_);_(@_)</c:formatCode>
                <c:ptCount val="1"/>
                <c:pt idx="0">
                  <c:v>11.455627269245834</c:v>
                </c:pt>
              </c:numCache>
            </c:numRef>
          </c:val>
        </c:ser>
        <c:ser>
          <c:idx val="14"/>
          <c:order val="17"/>
          <c:tx>
            <c:strRef>
              <c:f>Charts!$X$5</c:f>
              <c:strCache>
                <c:ptCount val="1"/>
                <c:pt idx="0">
                  <c:v>141 TZ1 FLDD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Charts!$B$13</c:f>
              <c:strCache>
                <c:ptCount val="1"/>
                <c:pt idx="0">
                  <c:v>CO/CO2 ratio, %</c:v>
                </c:pt>
              </c:strCache>
            </c:strRef>
          </c:cat>
          <c:val>
            <c:numRef>
              <c:f>Charts!$X$13</c:f>
              <c:numCache>
                <c:formatCode>_(* #,##0.00_);_(* \(#,##0.00\);_(* "-"??_);_(@_)</c:formatCode>
                <c:ptCount val="1"/>
                <c:pt idx="0">
                  <c:v>18.799877134805705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overlap val="-50"/>
        <c:axId val="41088512"/>
        <c:axId val="41136128"/>
      </c:barChart>
      <c:catAx>
        <c:axId val="4108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The three digit number is the test number.</a:t>
                </a:r>
              </a:p>
            </c:rich>
          </c:tx>
          <c:layout>
            <c:manualLayout>
              <c:xMode val="edge"/>
              <c:yMode val="edge"/>
              <c:x val="0.79176025792159888"/>
              <c:y val="0.1027437069290445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41136128"/>
        <c:crossesAt val="0.1"/>
        <c:auto val="1"/>
        <c:lblAlgn val="ctr"/>
        <c:lblOffset val="100"/>
        <c:noMultiLvlLbl val="0"/>
      </c:catAx>
      <c:valAx>
        <c:axId val="41136128"/>
        <c:scaling>
          <c:orientation val="minMax"/>
          <c:min val="0.1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410885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391353097245908"/>
          <c:y val="1.5311194828871368E-2"/>
          <c:w val="0.85051340714085277"/>
          <c:h val="7.5178514612436617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Fuel Consumption</a:t>
            </a:r>
          </a:p>
        </c:rich>
      </c:tx>
      <c:layout>
        <c:manualLayout>
          <c:xMode val="edge"/>
          <c:yMode val="edge"/>
          <c:x val="1.2272856657017429E-2"/>
          <c:y val="1.94869752367453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025488208173561E-2"/>
          <c:y val="0.14602954867207993"/>
          <c:w val="0.95759207825493942"/>
          <c:h val="0.745294727142648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Charts!$E$5</c:f>
              <c:strCache>
                <c:ptCount val="1"/>
                <c:pt idx="0">
                  <c:v>081 Avg Traditional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Charts!$E$14</c:f>
              <c:numCache>
                <c:formatCode>_(* #,##0.00_);_(* \(#,##0.00\);_(* "-"??_);_(@_)</c:formatCode>
                <c:ptCount val="1"/>
                <c:pt idx="0">
                  <c:v>1.6170697701328181</c:v>
                </c:pt>
              </c:numCache>
            </c:numRef>
          </c:val>
        </c:ser>
        <c:ser>
          <c:idx val="4"/>
          <c:order val="1"/>
          <c:tx>
            <c:strRef>
              <c:f>Charts!$F$5</c:f>
              <c:strCache>
                <c:ptCount val="1"/>
                <c:pt idx="0">
                  <c:v>091 Trad Dry Coal</c:v>
                </c:pt>
              </c:strCache>
            </c:strRef>
          </c:tx>
          <c:spPr>
            <a:solidFill>
              <a:srgbClr val="FF0000"/>
            </a:solidFill>
            <a:ln w="0"/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Charts!$F$14</c:f>
              <c:numCache>
                <c:formatCode>_(* #,##0.00_);_(* \(#,##0.00\);_(* "-"??_);_(@_)</c:formatCode>
                <c:ptCount val="1"/>
                <c:pt idx="0">
                  <c:v>1.9933242698014964</c:v>
                </c:pt>
              </c:numCache>
            </c:numRef>
          </c:val>
        </c:ser>
        <c:ser>
          <c:idx val="11"/>
          <c:order val="2"/>
          <c:tx>
            <c:strRef>
              <c:f>Charts!$G$5</c:f>
              <c:strCache>
                <c:ptCount val="1"/>
                <c:pt idx="0">
                  <c:v>106 ELCD MM-0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Charts!$G$14</c:f>
              <c:numCache>
                <c:formatCode>_(* #,##0.00_);_(* \(#,##0.00\);_(* "-"??_);_(@_)</c:formatCode>
                <c:ptCount val="1"/>
                <c:pt idx="0">
                  <c:v>1.8593443595147106</c:v>
                </c:pt>
              </c:numCache>
            </c:numRef>
          </c:val>
        </c:ser>
        <c:ser>
          <c:idx val="5"/>
          <c:order val="3"/>
          <c:tx>
            <c:strRef>
              <c:f>Charts!$H$5</c:f>
              <c:strCache>
                <c:ptCount val="1"/>
                <c:pt idx="0">
                  <c:v>111 Anard+Gas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Charts!$H$14</c:f>
              <c:numCache>
                <c:formatCode>_(* #,##0.00_);_(* \(#,##0.00\);_(* "-"??_);_(@_)</c:formatCode>
                <c:ptCount val="1"/>
                <c:pt idx="0">
                  <c:v>1.1085456961518023</c:v>
                </c:pt>
              </c:numCache>
            </c:numRef>
          </c:val>
        </c:ser>
        <c:ser>
          <c:idx val="6"/>
          <c:order val="4"/>
          <c:tx>
            <c:strRef>
              <c:f>Charts!$I$5</c:f>
              <c:strCache>
                <c:ptCount val="1"/>
                <c:pt idx="0">
                  <c:v>112 Anard+diesel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Charts!$I$14</c:f>
              <c:numCache>
                <c:formatCode>_(* #,##0.00_);_(* \(#,##0.00\);_(* "-"??_);_(@_)</c:formatCode>
                <c:ptCount val="1"/>
                <c:pt idx="0">
                  <c:v>0.97139328908436484</c:v>
                </c:pt>
              </c:numCache>
            </c:numRef>
          </c:val>
        </c:ser>
        <c:ser>
          <c:idx val="7"/>
          <c:order val="5"/>
          <c:tx>
            <c:strRef>
              <c:f>Charts!$K$5</c:f>
              <c:strCache>
                <c:ptCount val="1"/>
                <c:pt idx="0">
                  <c:v>115 Silver T-0126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Charts!$K$14</c:f>
              <c:numCache>
                <c:formatCode>_(* #,##0.00_);_(* \(#,##0.00\);_(* "-"??_);_(@_)</c:formatCode>
                <c:ptCount val="1"/>
                <c:pt idx="0">
                  <c:v>3.3661418098363725</c:v>
                </c:pt>
              </c:numCache>
            </c:numRef>
          </c:val>
        </c:ser>
        <c:ser>
          <c:idx val="8"/>
          <c:order val="6"/>
          <c:tx>
            <c:strRef>
              <c:f>Charts!$L$5</c:f>
              <c:strCache>
                <c:ptCount val="1"/>
                <c:pt idx="0">
                  <c:v>116 Silver T-0126+Air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Charts!$L$14</c:f>
              <c:numCache>
                <c:formatCode>_(* #,##0.00_);_(* \(#,##0.00\);_(* "-"??_);_(@_)</c:formatCode>
                <c:ptCount val="1"/>
                <c:pt idx="0">
                  <c:v>2.0744574886938545</c:v>
                </c:pt>
              </c:numCache>
            </c:numRef>
          </c:val>
        </c:ser>
        <c:ser>
          <c:idx val="21"/>
          <c:order val="7"/>
          <c:tx>
            <c:strRef>
              <c:f>Charts!$J$5</c:f>
              <c:strCache>
                <c:ptCount val="1"/>
                <c:pt idx="0">
                  <c:v>114 GTZ 7.4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Charts!$J$14</c:f>
              <c:numCache>
                <c:formatCode>_(* #,##0.00_);_(* \(#,##0.00\);_(* "-"??_);_(@_)</c:formatCode>
                <c:ptCount val="1"/>
                <c:pt idx="0">
                  <c:v>2.0203381803481402</c:v>
                </c:pt>
              </c:numCache>
            </c:numRef>
          </c:val>
        </c:ser>
        <c:ser>
          <c:idx val="9"/>
          <c:order val="8"/>
          <c:tx>
            <c:strRef>
              <c:f>Charts!$M$5</c:f>
              <c:strCache>
                <c:ptCount val="1"/>
                <c:pt idx="0">
                  <c:v>117 GTZ 7.5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Charts!$M$14</c:f>
              <c:numCache>
                <c:formatCode>_(* #,##0.00_);_(* \(#,##0.00\);_(* "-"??_);_(@_)</c:formatCode>
                <c:ptCount val="1"/>
                <c:pt idx="0">
                  <c:v>1.9068082222797573</c:v>
                </c:pt>
              </c:numCache>
            </c:numRef>
          </c:val>
        </c:ser>
        <c:ser>
          <c:idx val="13"/>
          <c:order val="9"/>
          <c:tx>
            <c:strRef>
              <c:f>Charts!$N$5</c:f>
              <c:strCache>
                <c:ptCount val="1"/>
                <c:pt idx="0">
                  <c:v>122 MM1 Misuse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Charts!$N$14</c:f>
              <c:numCache>
                <c:formatCode>_(* #,##0.00_);_(* \(#,##0.00\);_(* "-"??_);_(@_)</c:formatCode>
                <c:ptCount val="1"/>
                <c:pt idx="0">
                  <c:v>1.5142598866057564</c:v>
                </c:pt>
              </c:numCache>
            </c:numRef>
          </c:val>
        </c:ser>
        <c:ser>
          <c:idx val="15"/>
          <c:order val="10"/>
          <c:tx>
            <c:strRef>
              <c:f>Charts!$Q$5</c:f>
              <c:strCache>
                <c:ptCount val="1"/>
                <c:pt idx="0">
                  <c:v>130 GTZ5-TLUD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Charts!$Q$14</c:f>
              <c:numCache>
                <c:formatCode>_(* #,##0.00_);_(* \(#,##0.00\);_(* "-"??_);_(@_)</c:formatCode>
                <c:ptCount val="1"/>
                <c:pt idx="0">
                  <c:v>1.6881746245067659</c:v>
                </c:pt>
              </c:numCache>
            </c:numRef>
          </c:val>
        </c:ser>
        <c:ser>
          <c:idx val="22"/>
          <c:order val="11"/>
          <c:tx>
            <c:strRef>
              <c:f>Charts!$R$5</c:f>
              <c:strCache>
                <c:ptCount val="1"/>
                <c:pt idx="0">
                  <c:v>131 NDH 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Charts!$R$14</c:f>
              <c:numCache>
                <c:formatCode>_(* #,##0.00_);_(* \(#,##0.00\);_(* "-"??_);_(@_)</c:formatCode>
                <c:ptCount val="1"/>
                <c:pt idx="0">
                  <c:v>1.9907011163261876</c:v>
                </c:pt>
              </c:numCache>
            </c:numRef>
          </c:val>
        </c:ser>
        <c:ser>
          <c:idx val="12"/>
          <c:order val="12"/>
          <c:tx>
            <c:strRef>
              <c:f>Charts!$S$5</c:f>
              <c:strCache>
                <c:ptCount val="1"/>
                <c:pt idx="0">
                  <c:v>135 Royal 1 TLUD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Charts!$S$14</c:f>
              <c:numCache>
                <c:formatCode>_(* #,##0.00_);_(* \(#,##0.00\);_(* "-"??_);_(@_)</c:formatCode>
                <c:ptCount val="1"/>
                <c:pt idx="0">
                  <c:v>1.9616810296201641</c:v>
                </c:pt>
              </c:numCache>
            </c:numRef>
          </c:val>
        </c:ser>
        <c:ser>
          <c:idx val="18"/>
          <c:order val="13"/>
          <c:tx>
            <c:strRef>
              <c:f>Charts!$T$5</c:f>
              <c:strCache>
                <c:ptCount val="1"/>
                <c:pt idx="0">
                  <c:v>136 Silver 181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Charts!$T$14</c:f>
              <c:numCache>
                <c:formatCode>_(* #,##0.00_);_(* \(#,##0.00\);_(* "-"??_);_(@_)</c:formatCode>
                <c:ptCount val="1"/>
                <c:pt idx="0">
                  <c:v>1.9158018902938545</c:v>
                </c:pt>
              </c:numCache>
            </c:numRef>
          </c:val>
        </c:ser>
        <c:ser>
          <c:idx val="17"/>
          <c:order val="14"/>
          <c:tx>
            <c:strRef>
              <c:f>Charts!$U$5</c:f>
              <c:strCache>
                <c:ptCount val="1"/>
                <c:pt idx="0">
                  <c:v>137 Round ELCD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Charts!$U$14</c:f>
              <c:numCache>
                <c:formatCode>_(* #,##0.00_);_(* \(#,##0.00\);_(* "-"??_);_(@_)</c:formatCode>
                <c:ptCount val="1"/>
                <c:pt idx="0">
                  <c:v>1.4020096402937607</c:v>
                </c:pt>
              </c:numCache>
            </c:numRef>
          </c:val>
        </c:ser>
        <c:ser>
          <c:idx val="19"/>
          <c:order val="15"/>
          <c:tx>
            <c:strRef>
              <c:f>Charts!$V$5</c:f>
              <c:strCache>
                <c:ptCount val="1"/>
                <c:pt idx="0">
                  <c:v>138 Gold 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Charts!$V$14</c:f>
              <c:numCache>
                <c:formatCode>_(* #,##0.00_);_(* \(#,##0.00\);_(* "-"??_);_(@_)</c:formatCode>
                <c:ptCount val="1"/>
                <c:pt idx="0">
                  <c:v>2.522948359289936</c:v>
                </c:pt>
              </c:numCache>
            </c:numRef>
          </c:val>
        </c:ser>
        <c:ser>
          <c:idx val="20"/>
          <c:order val="16"/>
          <c:tx>
            <c:strRef>
              <c:f>Charts!$W$5</c:f>
              <c:strCache>
                <c:ptCount val="1"/>
                <c:pt idx="0">
                  <c:v>139 ANARD ASE-7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Charts!$W$14</c:f>
              <c:numCache>
                <c:formatCode>_(* #,##0.00_);_(* \(#,##0.00\);_(* "-"??_);_(@_)</c:formatCode>
                <c:ptCount val="1"/>
                <c:pt idx="0">
                  <c:v>1.0305563820698684</c:v>
                </c:pt>
              </c:numCache>
            </c:numRef>
          </c:val>
        </c:ser>
        <c:ser>
          <c:idx val="14"/>
          <c:order val="17"/>
          <c:tx>
            <c:strRef>
              <c:f>Charts!$X$5</c:f>
              <c:strCache>
                <c:ptCount val="1"/>
                <c:pt idx="0">
                  <c:v>141 TZ1 FLDD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Charts!$B$14</c:f>
              <c:strCache>
                <c:ptCount val="1"/>
                <c:pt idx="0">
                  <c:v>Consumption, kg/hr AR</c:v>
                </c:pt>
              </c:strCache>
            </c:strRef>
          </c:cat>
          <c:val>
            <c:numRef>
              <c:f>Charts!$X$14</c:f>
              <c:numCache>
                <c:formatCode>_(* #,##0.00_);_(* \(#,##0.00\);_(* "-"??_);_(@_)</c:formatCode>
                <c:ptCount val="1"/>
                <c:pt idx="0">
                  <c:v>0.69294284015070162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overlap val="-50"/>
        <c:axId val="38038144"/>
        <c:axId val="38045952"/>
      </c:barChart>
      <c:catAx>
        <c:axId val="3803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The three digit number is the test number.</a:t>
                </a:r>
              </a:p>
            </c:rich>
          </c:tx>
          <c:layout>
            <c:manualLayout>
              <c:xMode val="edge"/>
              <c:yMode val="edge"/>
              <c:x val="0.79176025792159888"/>
              <c:y val="0.1027437069290445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38045952"/>
        <c:crossesAt val="0.1"/>
        <c:auto val="1"/>
        <c:lblAlgn val="ctr"/>
        <c:lblOffset val="100"/>
        <c:noMultiLvlLbl val="0"/>
      </c:catAx>
      <c:valAx>
        <c:axId val="38045952"/>
        <c:scaling>
          <c:orientation val="minMax"/>
          <c:min val="0.1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38038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391353097245908"/>
          <c:y val="1.5311194828871368E-2"/>
          <c:w val="0.85051340714085277"/>
          <c:h val="7.5178514612436617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Average Power, KW</a:t>
            </a:r>
          </a:p>
        </c:rich>
      </c:tx>
      <c:layout>
        <c:manualLayout>
          <c:xMode val="edge"/>
          <c:yMode val="edge"/>
          <c:x val="1.2272856657017429E-2"/>
          <c:y val="1.94869752367453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025488208173561E-2"/>
          <c:y val="0.14602954867207993"/>
          <c:w val="0.95759207825493942"/>
          <c:h val="0.745294727142648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Charts!$E$5</c:f>
              <c:strCache>
                <c:ptCount val="1"/>
                <c:pt idx="0">
                  <c:v>081 Avg Traditional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Charts!$E$15</c:f>
              <c:numCache>
                <c:formatCode>_(* #,##0.00_);_(* \(#,##0.00\);_(* "-"??_);_(@_)</c:formatCode>
                <c:ptCount val="1"/>
                <c:pt idx="0">
                  <c:v>5.3775758475436231</c:v>
                </c:pt>
              </c:numCache>
            </c:numRef>
          </c:val>
        </c:ser>
        <c:ser>
          <c:idx val="4"/>
          <c:order val="1"/>
          <c:tx>
            <c:strRef>
              <c:f>Charts!$F$5</c:f>
              <c:strCache>
                <c:ptCount val="1"/>
                <c:pt idx="0">
                  <c:v>091 Trad Dry Coal</c:v>
                </c:pt>
              </c:strCache>
            </c:strRef>
          </c:tx>
          <c:spPr>
            <a:solidFill>
              <a:srgbClr val="FF0000"/>
            </a:solidFill>
            <a:ln w="0"/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Charts!$F$15</c:f>
              <c:numCache>
                <c:formatCode>_(* #,##0.00_);_(* \(#,##0.00\);_(* "-"??_);_(@_)</c:formatCode>
                <c:ptCount val="1"/>
                <c:pt idx="0">
                  <c:v>8.4947733966458934</c:v>
                </c:pt>
              </c:numCache>
            </c:numRef>
          </c:val>
        </c:ser>
        <c:ser>
          <c:idx val="11"/>
          <c:order val="2"/>
          <c:tx>
            <c:strRef>
              <c:f>Charts!$G$5</c:f>
              <c:strCache>
                <c:ptCount val="1"/>
                <c:pt idx="0">
                  <c:v>106 ELCD MM-0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Charts!$G$15</c:f>
              <c:numCache>
                <c:formatCode>_(* #,##0.00_);_(* \(#,##0.00\);_(* "-"??_);_(@_)</c:formatCode>
                <c:ptCount val="1"/>
                <c:pt idx="0">
                  <c:v>6.1832615417524837</c:v>
                </c:pt>
              </c:numCache>
            </c:numRef>
          </c:val>
        </c:ser>
        <c:ser>
          <c:idx val="5"/>
          <c:order val="3"/>
          <c:tx>
            <c:strRef>
              <c:f>Charts!$H$5</c:f>
              <c:strCache>
                <c:ptCount val="1"/>
                <c:pt idx="0">
                  <c:v>111 Anard+Gas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Charts!$H$15</c:f>
              <c:numCache>
                <c:formatCode>_(* #,##0.00_);_(* \(#,##0.00\);_(* "-"??_);_(@_)</c:formatCode>
                <c:ptCount val="1"/>
                <c:pt idx="0">
                  <c:v>3.6864757919720064</c:v>
                </c:pt>
              </c:numCache>
            </c:numRef>
          </c:val>
        </c:ser>
        <c:ser>
          <c:idx val="6"/>
          <c:order val="4"/>
          <c:tx>
            <c:strRef>
              <c:f>Charts!$I$5</c:f>
              <c:strCache>
                <c:ptCount val="1"/>
                <c:pt idx="0">
                  <c:v>112 Anard+diesel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Charts!$I$15</c:f>
              <c:numCache>
                <c:formatCode>_(* #,##0.00_);_(* \(#,##0.00\);_(* "-"??_);_(@_)</c:formatCode>
                <c:ptCount val="1"/>
                <c:pt idx="0">
                  <c:v>3.2303745863835007</c:v>
                </c:pt>
              </c:numCache>
            </c:numRef>
          </c:val>
        </c:ser>
        <c:ser>
          <c:idx val="7"/>
          <c:order val="5"/>
          <c:tx>
            <c:strRef>
              <c:f>Charts!$K$5</c:f>
              <c:strCache>
                <c:ptCount val="1"/>
                <c:pt idx="0">
                  <c:v>115 Silver T-0126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Charts!$K$15</c:f>
              <c:numCache>
                <c:formatCode>_(* #,##0.00_);_(* \(#,##0.00\);_(* "-"??_);_(@_)</c:formatCode>
                <c:ptCount val="1"/>
                <c:pt idx="0">
                  <c:v>11.194126085540514</c:v>
                </c:pt>
              </c:numCache>
            </c:numRef>
          </c:val>
        </c:ser>
        <c:ser>
          <c:idx val="8"/>
          <c:order val="6"/>
          <c:tx>
            <c:strRef>
              <c:f>Charts!$L$5</c:f>
              <c:strCache>
                <c:ptCount val="1"/>
                <c:pt idx="0">
                  <c:v>116 Silver T-0126+Air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Charts!$L$15</c:f>
              <c:numCache>
                <c:formatCode>_(* #,##0.00_);_(* \(#,##0.00\);_(* "-"??_);_(@_)</c:formatCode>
                <c:ptCount val="1"/>
                <c:pt idx="0">
                  <c:v>6.898621626597901</c:v>
                </c:pt>
              </c:numCache>
            </c:numRef>
          </c:val>
        </c:ser>
        <c:ser>
          <c:idx val="21"/>
          <c:order val="7"/>
          <c:tx>
            <c:strRef>
              <c:f>Charts!$J$5</c:f>
              <c:strCache>
                <c:ptCount val="1"/>
                <c:pt idx="0">
                  <c:v>114 GTZ 7.4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Charts!$J$15</c:f>
              <c:numCache>
                <c:formatCode>_(* #,##0.00_);_(* \(#,##0.00\);_(* "-"??_);_(@_)</c:formatCode>
                <c:ptCount val="1"/>
                <c:pt idx="0">
                  <c:v>6.7186475210763357</c:v>
                </c:pt>
              </c:numCache>
            </c:numRef>
          </c:val>
        </c:ser>
        <c:ser>
          <c:idx val="9"/>
          <c:order val="8"/>
          <c:tx>
            <c:strRef>
              <c:f>Charts!$M$5</c:f>
              <c:strCache>
                <c:ptCount val="1"/>
                <c:pt idx="0">
                  <c:v>117 GTZ 7.5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Charts!$M$15</c:f>
              <c:numCache>
                <c:formatCode>_(* #,##0.00_);_(* \(#,##0.00\);_(* "-"??_);_(@_)</c:formatCode>
                <c:ptCount val="1"/>
                <c:pt idx="0">
                  <c:v>6.3411029204923652</c:v>
                </c:pt>
              </c:numCache>
            </c:numRef>
          </c:val>
        </c:ser>
        <c:ser>
          <c:idx val="13"/>
          <c:order val="9"/>
          <c:tx>
            <c:strRef>
              <c:f>Charts!$N$5</c:f>
              <c:strCache>
                <c:ptCount val="1"/>
                <c:pt idx="0">
                  <c:v>122 MM1 Misuse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Charts!$N$15</c:f>
              <c:numCache>
                <c:formatCode>_(* #,##0.00_);_(* \(#,##0.00\);_(* "-"??_);_(@_)</c:formatCode>
                <c:ptCount val="1"/>
                <c:pt idx="0">
                  <c:v>5.0356809233075817</c:v>
                </c:pt>
              </c:numCache>
            </c:numRef>
          </c:val>
        </c:ser>
        <c:ser>
          <c:idx val="15"/>
          <c:order val="10"/>
          <c:tx>
            <c:strRef>
              <c:f>Charts!$Q$5</c:f>
              <c:strCache>
                <c:ptCount val="1"/>
                <c:pt idx="0">
                  <c:v>130 GTZ5-TLUD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Charts!$Q$15</c:f>
              <c:numCache>
                <c:formatCode>_(* #,##0.00_);_(* \(#,##0.00\);_(* "-"??_);_(@_)</c:formatCode>
                <c:ptCount val="1"/>
                <c:pt idx="0">
                  <c:v>5.6140354948555107</c:v>
                </c:pt>
              </c:numCache>
            </c:numRef>
          </c:val>
        </c:ser>
        <c:ser>
          <c:idx val="22"/>
          <c:order val="11"/>
          <c:tx>
            <c:strRef>
              <c:f>Charts!$R$5</c:f>
              <c:strCache>
                <c:ptCount val="1"/>
                <c:pt idx="0">
                  <c:v>131 NDH 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Charts!$R$15</c:f>
              <c:numCache>
                <c:formatCode>_(* #,##0.00_);_(* \(#,##0.00\);_(* "-"??_);_(@_)</c:formatCode>
                <c:ptCount val="1"/>
                <c:pt idx="0">
                  <c:v>6.6200892754024245</c:v>
                </c:pt>
              </c:numCache>
            </c:numRef>
          </c:val>
        </c:ser>
        <c:ser>
          <c:idx val="12"/>
          <c:order val="12"/>
          <c:tx>
            <c:strRef>
              <c:f>Charts!$S$5</c:f>
              <c:strCache>
                <c:ptCount val="1"/>
                <c:pt idx="0">
                  <c:v>135 Royal 1 TLUD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Charts!$S$15</c:f>
              <c:numCache>
                <c:formatCode>_(* #,##0.00_);_(* \(#,##0.00\);_(* "-"??_);_(@_)</c:formatCode>
                <c:ptCount val="1"/>
                <c:pt idx="0">
                  <c:v>6.5235827917329177</c:v>
                </c:pt>
              </c:numCache>
            </c:numRef>
          </c:val>
        </c:ser>
        <c:ser>
          <c:idx val="18"/>
          <c:order val="13"/>
          <c:tx>
            <c:strRef>
              <c:f>Charts!$T$5</c:f>
              <c:strCache>
                <c:ptCount val="1"/>
                <c:pt idx="0">
                  <c:v>136 Silver 181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Charts!$T$15</c:f>
              <c:numCache>
                <c:formatCode>_(* #,##0.00_);_(* \(#,##0.00\);_(* "-"??_);_(@_)</c:formatCode>
                <c:ptCount val="1"/>
                <c:pt idx="0">
                  <c:v>6.3710114209087854</c:v>
                </c:pt>
              </c:numCache>
            </c:numRef>
          </c:val>
        </c:ser>
        <c:ser>
          <c:idx val="17"/>
          <c:order val="14"/>
          <c:tx>
            <c:strRef>
              <c:f>Charts!$U$5</c:f>
              <c:strCache>
                <c:ptCount val="1"/>
                <c:pt idx="0">
                  <c:v>137 Round ELCD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Charts!$U$15</c:f>
              <c:numCache>
                <c:formatCode>_(* #,##0.00_);_(* \(#,##0.00\);_(* "-"??_);_(@_)</c:formatCode>
                <c:ptCount val="1"/>
                <c:pt idx="0">
                  <c:v>4.6623920123420417</c:v>
                </c:pt>
              </c:numCache>
            </c:numRef>
          </c:val>
        </c:ser>
        <c:ser>
          <c:idx val="19"/>
          <c:order val="15"/>
          <c:tx>
            <c:strRef>
              <c:f>Charts!$V$5</c:f>
              <c:strCache>
                <c:ptCount val="1"/>
                <c:pt idx="0">
                  <c:v>138 Gold 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Charts!$V$15</c:f>
              <c:numCache>
                <c:formatCode>_(* #,##0.00_);_(* \(#,##0.00\);_(* "-"??_);_(@_)</c:formatCode>
                <c:ptCount val="1"/>
                <c:pt idx="0">
                  <c:v>8.3900808809276857</c:v>
                </c:pt>
              </c:numCache>
            </c:numRef>
          </c:val>
        </c:ser>
        <c:ser>
          <c:idx val="20"/>
          <c:order val="16"/>
          <c:tx>
            <c:strRef>
              <c:f>Charts!$W$5</c:f>
              <c:strCache>
                <c:ptCount val="1"/>
                <c:pt idx="0">
                  <c:v>139 ANARD ASE-7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Charts!$W$15</c:f>
              <c:numCache>
                <c:formatCode>_(* #,##0.00_);_(* \(#,##0.00\);_(* "-"??_);_(@_)</c:formatCode>
                <c:ptCount val="1"/>
                <c:pt idx="0">
                  <c:v>3.4271218299354018</c:v>
                </c:pt>
              </c:numCache>
            </c:numRef>
          </c:val>
        </c:ser>
        <c:ser>
          <c:idx val="14"/>
          <c:order val="17"/>
          <c:tx>
            <c:strRef>
              <c:f>Charts!$X$5</c:f>
              <c:strCache>
                <c:ptCount val="1"/>
                <c:pt idx="0">
                  <c:v>141 TZ1 FLDD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Charts!$B$15</c:f>
              <c:strCache>
                <c:ptCount val="1"/>
                <c:pt idx="0">
                  <c:v>Avg KW, Total</c:v>
                </c:pt>
              </c:strCache>
            </c:strRef>
          </c:cat>
          <c:val>
            <c:numRef>
              <c:f>Charts!$X$15</c:f>
              <c:numCache>
                <c:formatCode>_(* #,##0.00_);_(* \(#,##0.00\);_(* "-"??_);_(@_)</c:formatCode>
                <c:ptCount val="1"/>
                <c:pt idx="0">
                  <c:v>2.3043858402080915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overlap val="-50"/>
        <c:axId val="43680896"/>
        <c:axId val="43682816"/>
      </c:barChart>
      <c:catAx>
        <c:axId val="4368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The three digit number is the test number.</a:t>
                </a:r>
              </a:p>
            </c:rich>
          </c:tx>
          <c:layout>
            <c:manualLayout>
              <c:xMode val="edge"/>
              <c:yMode val="edge"/>
              <c:x val="0.79176025792159888"/>
              <c:y val="0.1027437069290445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43682816"/>
        <c:crossesAt val="0.1"/>
        <c:auto val="1"/>
        <c:lblAlgn val="ctr"/>
        <c:lblOffset val="100"/>
        <c:noMultiLvlLbl val="0"/>
      </c:catAx>
      <c:valAx>
        <c:axId val="43682816"/>
        <c:scaling>
          <c:orientation val="minMax"/>
          <c:min val="0.1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436808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391353097245908"/>
          <c:y val="1.5311194828871368E-2"/>
          <c:w val="0.85051340714085277"/>
          <c:h val="7.5178514612436617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Average heat delivered </a:t>
            </a:r>
          </a:p>
          <a:p>
            <a:pPr>
              <a:defRPr sz="2400"/>
            </a:pPr>
            <a:r>
              <a:rPr lang="en-US" sz="2400"/>
              <a:t>into  the room, KW</a:t>
            </a:r>
          </a:p>
        </c:rich>
      </c:tx>
      <c:layout>
        <c:manualLayout>
          <c:xMode val="edge"/>
          <c:yMode val="edge"/>
          <c:x val="1.2272856657017429E-2"/>
          <c:y val="1.94869752367453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025488208173561E-2"/>
          <c:y val="0.14602954867207993"/>
          <c:w val="0.95759207825493942"/>
          <c:h val="0.745294727142648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Charts!$E$5</c:f>
              <c:strCache>
                <c:ptCount val="1"/>
                <c:pt idx="0">
                  <c:v>081 Avg Traditional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Charts!$E$16</c:f>
              <c:numCache>
                <c:formatCode>_(* #,##0.00_);_(* \(#,##0.00\);_(* "-"??_);_(@_)</c:formatCode>
                <c:ptCount val="1"/>
                <c:pt idx="0">
                  <c:v>2.6804026718105267</c:v>
                </c:pt>
              </c:numCache>
            </c:numRef>
          </c:val>
        </c:ser>
        <c:ser>
          <c:idx val="4"/>
          <c:order val="1"/>
          <c:tx>
            <c:strRef>
              <c:f>Charts!$F$5</c:f>
              <c:strCache>
                <c:ptCount val="1"/>
                <c:pt idx="0">
                  <c:v>091 Trad Dry Coal</c:v>
                </c:pt>
              </c:strCache>
            </c:strRef>
          </c:tx>
          <c:spPr>
            <a:solidFill>
              <a:srgbClr val="FF0000"/>
            </a:solidFill>
            <a:ln w="0"/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Charts!$F$16</c:f>
              <c:numCache>
                <c:formatCode>_(* #,##0.00_);_(* \(#,##0.00\);_(* "-"??_);_(@_)</c:formatCode>
                <c:ptCount val="1"/>
                <c:pt idx="0">
                  <c:v>4.3026151603400473</c:v>
                </c:pt>
              </c:numCache>
            </c:numRef>
          </c:val>
        </c:ser>
        <c:ser>
          <c:idx val="11"/>
          <c:order val="2"/>
          <c:tx>
            <c:strRef>
              <c:f>Charts!$G$5</c:f>
              <c:strCache>
                <c:ptCount val="1"/>
                <c:pt idx="0">
                  <c:v>106 ELCD MM-0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Charts!$G$16</c:f>
              <c:numCache>
                <c:formatCode>_(* #,##0.00_);_(* \(#,##0.00\);_(* "-"??_);_(@_)</c:formatCode>
                <c:ptCount val="1"/>
                <c:pt idx="0">
                  <c:v>4.4089175603924895</c:v>
                </c:pt>
              </c:numCache>
            </c:numRef>
          </c:val>
        </c:ser>
        <c:ser>
          <c:idx val="5"/>
          <c:order val="3"/>
          <c:tx>
            <c:strRef>
              <c:f>Charts!$H$5</c:f>
              <c:strCache>
                <c:ptCount val="1"/>
                <c:pt idx="0">
                  <c:v>111 Anard+Gas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Charts!$H$16</c:f>
              <c:numCache>
                <c:formatCode>_(* #,##0.00_);_(* \(#,##0.00\);_(* "-"??_);_(@_)</c:formatCode>
                <c:ptCount val="1"/>
                <c:pt idx="0">
                  <c:v>2.6341365559958128</c:v>
                </c:pt>
              </c:numCache>
            </c:numRef>
          </c:val>
        </c:ser>
        <c:ser>
          <c:idx val="6"/>
          <c:order val="4"/>
          <c:tx>
            <c:strRef>
              <c:f>Charts!$I$5</c:f>
              <c:strCache>
                <c:ptCount val="1"/>
                <c:pt idx="0">
                  <c:v>112 Anard+diesel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Charts!$I$16</c:f>
              <c:numCache>
                <c:formatCode>_(* #,##0.00_);_(* \(#,##0.00\);_(* "-"??_);_(@_)</c:formatCode>
                <c:ptCount val="1"/>
                <c:pt idx="0">
                  <c:v>2.3007403899227894</c:v>
                </c:pt>
              </c:numCache>
            </c:numRef>
          </c:val>
        </c:ser>
        <c:ser>
          <c:idx val="7"/>
          <c:order val="5"/>
          <c:tx>
            <c:strRef>
              <c:f>Charts!$K$5</c:f>
              <c:strCache>
                <c:ptCount val="1"/>
                <c:pt idx="0">
                  <c:v>115 Silver T-0126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Charts!$K$16</c:f>
              <c:numCache>
                <c:formatCode>_(* #,##0.00_);_(* \(#,##0.00\);_(* "-"??_);_(@_)</c:formatCode>
                <c:ptCount val="1"/>
                <c:pt idx="0">
                  <c:v>8.852721229802615</c:v>
                </c:pt>
              </c:numCache>
            </c:numRef>
          </c:val>
        </c:ser>
        <c:ser>
          <c:idx val="8"/>
          <c:order val="6"/>
          <c:tx>
            <c:strRef>
              <c:f>Charts!$L$5</c:f>
              <c:strCache>
                <c:ptCount val="1"/>
                <c:pt idx="0">
                  <c:v>116 Silver T-0126+Air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Charts!$L$16</c:f>
              <c:numCache>
                <c:formatCode>_(* #,##0.00_);_(* \(#,##0.00\);_(* "-"??_);_(@_)</c:formatCode>
                <c:ptCount val="1"/>
                <c:pt idx="0">
                  <c:v>6.1512037274618363</c:v>
                </c:pt>
              </c:numCache>
            </c:numRef>
          </c:val>
        </c:ser>
        <c:ser>
          <c:idx val="21"/>
          <c:order val="7"/>
          <c:tx>
            <c:strRef>
              <c:f>Charts!$J$5</c:f>
              <c:strCache>
                <c:ptCount val="1"/>
                <c:pt idx="0">
                  <c:v>114 GTZ 7.4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Charts!$J$16</c:f>
              <c:numCache>
                <c:formatCode>_(* #,##0.00_);_(* \(#,##0.00\);_(* "-"??_);_(@_)</c:formatCode>
                <c:ptCount val="1"/>
                <c:pt idx="0">
                  <c:v>5.3045809737619676</c:v>
                </c:pt>
              </c:numCache>
            </c:numRef>
          </c:val>
        </c:ser>
        <c:ser>
          <c:idx val="9"/>
          <c:order val="8"/>
          <c:tx>
            <c:strRef>
              <c:f>Charts!$M$5</c:f>
              <c:strCache>
                <c:ptCount val="1"/>
                <c:pt idx="0">
                  <c:v>117 GTZ 7.5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Charts!$M$16</c:f>
              <c:numCache>
                <c:formatCode>_(* #,##0.00_);_(* \(#,##0.00\);_(* "-"??_);_(@_)</c:formatCode>
                <c:ptCount val="1"/>
                <c:pt idx="0">
                  <c:v>4.520790333611604</c:v>
                </c:pt>
              </c:numCache>
            </c:numRef>
          </c:val>
        </c:ser>
        <c:ser>
          <c:idx val="13"/>
          <c:order val="9"/>
          <c:tx>
            <c:strRef>
              <c:f>Charts!$N$5</c:f>
              <c:strCache>
                <c:ptCount val="1"/>
                <c:pt idx="0">
                  <c:v>122 MM1 Misuse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Charts!$N$16</c:f>
              <c:numCache>
                <c:formatCode>_(* #,##0.00_);_(* \(#,##0.00\);_(* "-"??_);_(@_)</c:formatCode>
                <c:ptCount val="1"/>
                <c:pt idx="0">
                  <c:v>3.9614237888280623</c:v>
                </c:pt>
              </c:numCache>
            </c:numRef>
          </c:val>
        </c:ser>
        <c:ser>
          <c:idx val="15"/>
          <c:order val="10"/>
          <c:tx>
            <c:strRef>
              <c:f>Charts!$Q$5</c:f>
              <c:strCache>
                <c:ptCount val="1"/>
                <c:pt idx="0">
                  <c:v>130 GTZ5-TLUD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Charts!$Q$16</c:f>
              <c:numCache>
                <c:formatCode>_(* #,##0.00_);_(* \(#,##0.00\);_(* "-"??_);_(@_)</c:formatCode>
                <c:ptCount val="1"/>
                <c:pt idx="0">
                  <c:v>4.428537788267457</c:v>
                </c:pt>
              </c:numCache>
            </c:numRef>
          </c:val>
        </c:ser>
        <c:ser>
          <c:idx val="22"/>
          <c:order val="11"/>
          <c:tx>
            <c:strRef>
              <c:f>Charts!$R$5</c:f>
              <c:strCache>
                <c:ptCount val="1"/>
                <c:pt idx="0">
                  <c:v>131 NDH TLUD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Charts!$R$16</c:f>
              <c:numCache>
                <c:formatCode>_(* #,##0.00_);_(* \(#,##0.00\);_(* "-"??_);_(@_)</c:formatCode>
                <c:ptCount val="1"/>
                <c:pt idx="0">
                  <c:v>4.7718526443799041</c:v>
                </c:pt>
              </c:numCache>
            </c:numRef>
          </c:val>
        </c:ser>
        <c:ser>
          <c:idx val="12"/>
          <c:order val="12"/>
          <c:tx>
            <c:strRef>
              <c:f>Charts!$S$5</c:f>
              <c:strCache>
                <c:ptCount val="1"/>
                <c:pt idx="0">
                  <c:v>135 Royal 1 TLUD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Charts!$S$16</c:f>
              <c:numCache>
                <c:formatCode>_(* #,##0.00_);_(* \(#,##0.00\);_(* "-"??_);_(@_)</c:formatCode>
                <c:ptCount val="1"/>
                <c:pt idx="0">
                  <c:v>4.5905264637757508</c:v>
                </c:pt>
              </c:numCache>
            </c:numRef>
          </c:val>
        </c:ser>
        <c:ser>
          <c:idx val="18"/>
          <c:order val="13"/>
          <c:tx>
            <c:strRef>
              <c:f>Charts!$T$5</c:f>
              <c:strCache>
                <c:ptCount val="1"/>
                <c:pt idx="0">
                  <c:v>136 Silver 181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Charts!$T$16</c:f>
              <c:numCache>
                <c:formatCode>_(* #,##0.00_);_(* \(#,##0.00\);_(* "-"??_);_(@_)</c:formatCode>
                <c:ptCount val="1"/>
                <c:pt idx="0">
                  <c:v>4.5469012784378426</c:v>
                </c:pt>
              </c:numCache>
            </c:numRef>
          </c:val>
        </c:ser>
        <c:ser>
          <c:idx val="17"/>
          <c:order val="14"/>
          <c:tx>
            <c:strRef>
              <c:f>Charts!$U$5</c:f>
              <c:strCache>
                <c:ptCount val="1"/>
                <c:pt idx="0">
                  <c:v>137 Round ELCD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Charts!$U$16</c:f>
              <c:numCache>
                <c:formatCode>_(* #,##0.00_);_(* \(#,##0.00\);_(* "-"??_);_(@_)</c:formatCode>
                <c:ptCount val="1"/>
                <c:pt idx="0">
                  <c:v>3.5939288644350764</c:v>
                </c:pt>
              </c:numCache>
            </c:numRef>
          </c:val>
        </c:ser>
        <c:ser>
          <c:idx val="19"/>
          <c:order val="15"/>
          <c:tx>
            <c:strRef>
              <c:f>Charts!$V$5</c:f>
              <c:strCache>
                <c:ptCount val="1"/>
                <c:pt idx="0">
                  <c:v>138 Gold 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Charts!$V$16</c:f>
              <c:numCache>
                <c:formatCode>_(* #,##0.00_);_(* \(#,##0.00\);_(* "-"??_);_(@_)</c:formatCode>
                <c:ptCount val="1"/>
                <c:pt idx="0">
                  <c:v>6.0982552110222423</c:v>
                </c:pt>
              </c:numCache>
            </c:numRef>
          </c:val>
        </c:ser>
        <c:ser>
          <c:idx val="20"/>
          <c:order val="16"/>
          <c:tx>
            <c:strRef>
              <c:f>Charts!$W$5</c:f>
              <c:strCache>
                <c:ptCount val="1"/>
                <c:pt idx="0">
                  <c:v>139 ANARD ASE-7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Charts!$W$16</c:f>
              <c:numCache>
                <c:formatCode>_(* #,##0.00_);_(* \(#,##0.00\);_(* "-"??_);_(@_)</c:formatCode>
                <c:ptCount val="1"/>
                <c:pt idx="0">
                  <c:v>1.9548556151236769</c:v>
                </c:pt>
              </c:numCache>
            </c:numRef>
          </c:val>
        </c:ser>
        <c:ser>
          <c:idx val="14"/>
          <c:order val="17"/>
          <c:tx>
            <c:strRef>
              <c:f>Charts!$X$5</c:f>
              <c:strCache>
                <c:ptCount val="1"/>
                <c:pt idx="0">
                  <c:v>141 TZ1 FLDD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Charts!$B$16</c:f>
              <c:strCache>
                <c:ptCount val="1"/>
                <c:pt idx="0">
                  <c:v>Avg kW, Net to room</c:v>
                </c:pt>
              </c:strCache>
            </c:strRef>
          </c:cat>
          <c:val>
            <c:numRef>
              <c:f>Charts!$X$16</c:f>
              <c:numCache>
                <c:formatCode>_(* #,##0.00_);_(* \(#,##0.00\);_(* "-"??_);_(@_)</c:formatCode>
                <c:ptCount val="1"/>
                <c:pt idx="0">
                  <c:v>1.2543920062456702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overlap val="-50"/>
        <c:axId val="140842496"/>
        <c:axId val="140844416"/>
      </c:barChart>
      <c:catAx>
        <c:axId val="1408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The three digit number is the test number.</a:t>
                </a:r>
              </a:p>
            </c:rich>
          </c:tx>
          <c:layout>
            <c:manualLayout>
              <c:xMode val="edge"/>
              <c:yMode val="edge"/>
              <c:x val="0.79176025792159888"/>
              <c:y val="0.1027437069290445"/>
            </c:manualLayout>
          </c:layout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140844416"/>
        <c:crossesAt val="0.1"/>
        <c:auto val="1"/>
        <c:lblAlgn val="ctr"/>
        <c:lblOffset val="100"/>
        <c:noMultiLvlLbl val="0"/>
      </c:catAx>
      <c:valAx>
        <c:axId val="140844416"/>
        <c:scaling>
          <c:orientation val="minMax"/>
          <c:min val="0.1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1408424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358163253296033"/>
          <c:y val="1.3919268026246698E-2"/>
          <c:w val="0.85051340714085277"/>
          <c:h val="7.5178514612436617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78921</xdr:rowOff>
    </xdr:from>
    <xdr:to>
      <xdr:col>23</xdr:col>
      <xdr:colOff>666749</xdr:colOff>
      <xdr:row>82</xdr:row>
      <xdr:rowOff>122464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23</xdr:col>
      <xdr:colOff>666749</xdr:colOff>
      <xdr:row>138</xdr:row>
      <xdr:rowOff>43543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23</xdr:col>
      <xdr:colOff>666749</xdr:colOff>
      <xdr:row>193</xdr:row>
      <xdr:rowOff>43543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0</xdr:rowOff>
    </xdr:from>
    <xdr:to>
      <xdr:col>23</xdr:col>
      <xdr:colOff>666749</xdr:colOff>
      <xdr:row>248</xdr:row>
      <xdr:rowOff>43543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251</xdr:row>
      <xdr:rowOff>0</xdr:rowOff>
    </xdr:from>
    <xdr:to>
      <xdr:col>23</xdr:col>
      <xdr:colOff>666749</xdr:colOff>
      <xdr:row>303</xdr:row>
      <xdr:rowOff>43543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306</xdr:row>
      <xdr:rowOff>0</xdr:rowOff>
    </xdr:from>
    <xdr:to>
      <xdr:col>23</xdr:col>
      <xdr:colOff>666749</xdr:colOff>
      <xdr:row>358</xdr:row>
      <xdr:rowOff>43543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361</xdr:row>
      <xdr:rowOff>0</xdr:rowOff>
    </xdr:from>
    <xdr:to>
      <xdr:col>23</xdr:col>
      <xdr:colOff>666749</xdr:colOff>
      <xdr:row>413</xdr:row>
      <xdr:rowOff>43543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416</xdr:row>
      <xdr:rowOff>0</xdr:rowOff>
    </xdr:from>
    <xdr:to>
      <xdr:col>23</xdr:col>
      <xdr:colOff>666749</xdr:colOff>
      <xdr:row>468</xdr:row>
      <xdr:rowOff>43543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471</xdr:row>
      <xdr:rowOff>0</xdr:rowOff>
    </xdr:from>
    <xdr:to>
      <xdr:col>23</xdr:col>
      <xdr:colOff>666749</xdr:colOff>
      <xdr:row>523</xdr:row>
      <xdr:rowOff>43543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527</xdr:row>
      <xdr:rowOff>0</xdr:rowOff>
    </xdr:from>
    <xdr:to>
      <xdr:col>23</xdr:col>
      <xdr:colOff>666749</xdr:colOff>
      <xdr:row>579</xdr:row>
      <xdr:rowOff>43543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pin/Technologies/_STOVES/Testing%20of%20All%20Stoves/Mongolia/STEET%20LAB/TESTS/116%20T0126%202010-12-17/116.5%20T0126%202010-12-17%20ANALYSIS%20v2.5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Test Information"/>
      <sheetName val="Fuels"/>
      <sheetName val="Formulas"/>
      <sheetName val="Formatted"/>
      <sheetName val="Processed"/>
      <sheetName val="Performance"/>
      <sheetName val="Gases"/>
      <sheetName val="Particulates"/>
      <sheetName val="Analysis"/>
    </sheetNames>
    <sheetDataSet>
      <sheetData sheetId="0"/>
      <sheetData sheetId="1"/>
      <sheetData sheetId="2">
        <row r="26">
          <cell r="C26">
            <v>11.971822990399998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3"/>
  <sheetViews>
    <sheetView showGridLines="0" topLeftCell="B1" workbookViewId="0">
      <selection activeCell="E36" sqref="E36"/>
    </sheetView>
  </sheetViews>
  <sheetFormatPr defaultRowHeight="14.25" x14ac:dyDescent="0.2"/>
  <cols>
    <col min="1" max="1" width="4.375" style="319" hidden="1" customWidth="1"/>
    <col min="2" max="2" width="8.125" customWidth="1"/>
    <col min="3" max="3" width="2.25" customWidth="1"/>
    <col min="4" max="4" width="18.75" customWidth="1"/>
    <col min="5" max="5" width="9.75" customWidth="1"/>
    <col min="6" max="6" width="10.375" hidden="1" customWidth="1"/>
    <col min="7" max="7" width="14.375" hidden="1" customWidth="1"/>
    <col min="8" max="8" width="8.875" hidden="1" customWidth="1"/>
    <col min="9" max="9" width="9" hidden="1" customWidth="1"/>
    <col min="10" max="10" width="9.375" hidden="1" customWidth="1"/>
    <col min="11" max="11" width="8.625" hidden="1" customWidth="1"/>
    <col min="12" max="12" width="9.5" hidden="1" customWidth="1"/>
    <col min="13" max="13" width="11.875" hidden="1" customWidth="1"/>
    <col min="14" max="14" width="9.875" customWidth="1"/>
    <col min="15" max="15" width="11" customWidth="1"/>
    <col min="16" max="16" width="13.125" hidden="1" customWidth="1"/>
    <col min="17" max="17" width="13.25" hidden="1" customWidth="1"/>
    <col min="18" max="18" width="8.875" customWidth="1"/>
    <col min="19" max="19" width="13.125" hidden="1" customWidth="1"/>
    <col min="20" max="20" width="10.875" customWidth="1"/>
    <col min="21" max="21" width="12.375" hidden="1" customWidth="1"/>
    <col min="22" max="22" width="9.875" hidden="1" customWidth="1"/>
    <col min="23" max="23" width="10.25" customWidth="1"/>
    <col min="24" max="24" width="15.75" hidden="1" customWidth="1"/>
    <col min="25" max="25" width="9.75" hidden="1" customWidth="1"/>
    <col min="26" max="26" width="13" hidden="1" customWidth="1"/>
  </cols>
  <sheetData>
    <row r="2" spans="1:26" ht="18" x14ac:dyDescent="0.25">
      <c r="D2" s="262" t="s">
        <v>177</v>
      </c>
    </row>
    <row r="4" spans="1:26" s="11" customFormat="1" hidden="1" x14ac:dyDescent="0.2">
      <c r="A4" s="320"/>
      <c r="B4" s="11" t="str">
        <f>Charts!B4</f>
        <v>Test Number</v>
      </c>
      <c r="E4" s="11" t="str">
        <f>Charts!E4</f>
        <v>081</v>
      </c>
      <c r="F4" s="11" t="str">
        <f>Charts!F4</f>
        <v>091</v>
      </c>
      <c r="G4" s="11">
        <f>Charts!G4</f>
        <v>106</v>
      </c>
      <c r="H4" s="11">
        <f>Charts!H4</f>
        <v>111</v>
      </c>
      <c r="I4" s="11">
        <f>Charts!I4</f>
        <v>112</v>
      </c>
      <c r="J4" s="11">
        <f>Charts!J4</f>
        <v>114</v>
      </c>
      <c r="K4" s="11">
        <f>Charts!K4</f>
        <v>115</v>
      </c>
      <c r="L4" s="11">
        <f>Charts!L4</f>
        <v>116</v>
      </c>
      <c r="M4" s="11">
        <f>Charts!M4</f>
        <v>117</v>
      </c>
      <c r="N4" s="11">
        <f>Charts!N4</f>
        <v>122</v>
      </c>
      <c r="O4" s="11">
        <f>Charts!O4</f>
        <v>124</v>
      </c>
      <c r="P4" s="11">
        <f>Charts!P4</f>
        <v>125</v>
      </c>
      <c r="Q4" s="11">
        <f>Charts!Q4</f>
        <v>130</v>
      </c>
      <c r="R4" s="11">
        <f>Charts!R4</f>
        <v>131</v>
      </c>
      <c r="S4" s="11">
        <f>Charts!S4</f>
        <v>135</v>
      </c>
      <c r="T4" s="11">
        <f>Charts!T4</f>
        <v>136</v>
      </c>
      <c r="U4" s="11">
        <f>Charts!U4</f>
        <v>137</v>
      </c>
      <c r="V4" s="11">
        <f>Charts!V4</f>
        <v>138</v>
      </c>
      <c r="W4" s="11">
        <f>Charts!W4</f>
        <v>139</v>
      </c>
      <c r="X4" s="11">
        <f>Charts!X4</f>
        <v>141</v>
      </c>
      <c r="Z4" s="11">
        <f>Charts!Z4</f>
        <v>0</v>
      </c>
    </row>
    <row r="5" spans="1:26" s="11" customFormat="1" hidden="1" x14ac:dyDescent="0.2">
      <c r="A5" s="320"/>
      <c r="B5" s="11" t="str">
        <f>Charts!B5</f>
        <v>Stove</v>
      </c>
      <c r="E5" s="11" t="str">
        <f>Charts!E5</f>
        <v>081 Avg Traditional</v>
      </c>
      <c r="F5" s="11" t="str">
        <f>Charts!F5</f>
        <v>091 Trad Dry Coal</v>
      </c>
      <c r="G5" s="11" t="str">
        <f>Charts!G5</f>
        <v>106 ELCD MM-0</v>
      </c>
      <c r="H5" s="11" t="str">
        <f>Charts!H5</f>
        <v>111 Anard+Gas</v>
      </c>
      <c r="I5" s="11" t="str">
        <f>Charts!I5</f>
        <v>112 Anard+diesel</v>
      </c>
      <c r="J5" s="11" t="str">
        <f>Charts!J5</f>
        <v>114 GTZ 7.4</v>
      </c>
      <c r="K5" s="11" t="str">
        <f>Charts!K5</f>
        <v>115 Silver T-0126</v>
      </c>
      <c r="L5" s="11" t="str">
        <f>Charts!L5</f>
        <v>116 Silver T-0126+Air</v>
      </c>
      <c r="M5" s="11" t="str">
        <f>Charts!M5</f>
        <v>117 GTZ 7.5</v>
      </c>
      <c r="N5" s="11" t="str">
        <f>Charts!N5</f>
        <v>122 MM1 Misuse</v>
      </c>
      <c r="O5" s="11" t="str">
        <f>Charts!O5</f>
        <v>124 MM-1</v>
      </c>
      <c r="P5" s="11" t="str">
        <f>Charts!P5</f>
        <v>125 Good Trad</v>
      </c>
      <c r="Q5" s="11" t="str">
        <f>Charts!Q5</f>
        <v>130 GTZ5-TLUD</v>
      </c>
      <c r="R5" s="11" t="str">
        <f>Charts!R5</f>
        <v>131 NDH TLUD</v>
      </c>
      <c r="S5" s="11" t="str">
        <f>Charts!S5</f>
        <v>135 Royal 1 TLUD</v>
      </c>
      <c r="T5" s="11" t="str">
        <f>Charts!T5</f>
        <v>136 Silver 181</v>
      </c>
      <c r="U5" s="11" t="str">
        <f>Charts!U5</f>
        <v>137 Round ELCD</v>
      </c>
      <c r="V5" s="11" t="str">
        <f>Charts!V5</f>
        <v>138 Gold DD</v>
      </c>
      <c r="W5" s="11" t="str">
        <f>Charts!W5</f>
        <v>139 ANARD ASE-7</v>
      </c>
      <c r="X5" s="11" t="str">
        <f>Charts!X5</f>
        <v>141 TZ1 FLDD</v>
      </c>
      <c r="Z5" s="11" t="str">
        <f>Charts!Z5</f>
        <v>Stove</v>
      </c>
    </row>
    <row r="6" spans="1:26" s="229" customFormat="1" hidden="1" x14ac:dyDescent="0.2">
      <c r="A6" s="320"/>
      <c r="B6" s="11" t="str">
        <f>Charts!B6</f>
        <v>Fuel</v>
      </c>
      <c r="C6" s="11"/>
      <c r="E6" s="11" t="str">
        <f>Charts!E6</f>
        <v>Nalaikh</v>
      </c>
      <c r="F6" s="11" t="str">
        <f>Charts!F6</f>
        <v>Dry Nalaikh</v>
      </c>
      <c r="G6" s="11" t="str">
        <f>Charts!G6</f>
        <v>Nalaikh</v>
      </c>
      <c r="H6" s="11" t="str">
        <f>Charts!H6</f>
        <v>Nalaikh</v>
      </c>
      <c r="I6" s="11" t="str">
        <f>Charts!I6</f>
        <v>Nalaikh</v>
      </c>
      <c r="J6" s="11" t="str">
        <f>Charts!J6</f>
        <v>Nalaikh</v>
      </c>
      <c r="K6" s="11" t="str">
        <f>Charts!K6</f>
        <v>Nalaikh</v>
      </c>
      <c r="L6" s="11" t="str">
        <f>Charts!L6</f>
        <v>Nalaikh</v>
      </c>
      <c r="M6" s="11" t="str">
        <f>Charts!M6</f>
        <v>Nalaikh</v>
      </c>
      <c r="N6" s="11" t="str">
        <f>Charts!N6</f>
        <v>Nalaikh</v>
      </c>
      <c r="O6" s="11" t="str">
        <f>Charts!O6</f>
        <v>Nalaikh</v>
      </c>
      <c r="P6" s="11" t="str">
        <f>Charts!P6</f>
        <v>Nalaikh</v>
      </c>
      <c r="Q6" s="11" t="str">
        <f>Charts!Q6</f>
        <v>Nalaikh</v>
      </c>
      <c r="R6" s="11" t="str">
        <f>Charts!R6</f>
        <v>Nalaikh</v>
      </c>
      <c r="S6" s="11" t="str">
        <f>Charts!S6</f>
        <v>Nalaikh</v>
      </c>
      <c r="T6" s="11" t="str">
        <f>Charts!T6</f>
        <v>Nalaikh</v>
      </c>
      <c r="U6" s="11" t="str">
        <f>Charts!U6</f>
        <v>Nalaikh</v>
      </c>
      <c r="V6" s="11" t="str">
        <f>Charts!V6</f>
        <v>Nalaikh</v>
      </c>
      <c r="W6" s="11" t="str">
        <f>Charts!W6</f>
        <v>Nalaikh</v>
      </c>
      <c r="X6" s="11" t="str">
        <f>Charts!X6</f>
        <v>Nalaikh</v>
      </c>
      <c r="Y6" s="11">
        <f>Charts!Y6</f>
        <v>0</v>
      </c>
      <c r="Z6" s="11" t="str">
        <f>Charts!Z6</f>
        <v>Fuel</v>
      </c>
    </row>
    <row r="7" spans="1:26" s="229" customFormat="1" hidden="1" x14ac:dyDescent="0.2">
      <c r="A7" s="320"/>
      <c r="B7" s="11" t="str">
        <f>Charts!B7</f>
        <v>Moisture, %</v>
      </c>
      <c r="C7" s="11"/>
      <c r="E7" s="229">
        <f>Charts!E7</f>
        <v>20.7</v>
      </c>
      <c r="F7" s="229">
        <f>Charts!F7</f>
        <v>9</v>
      </c>
      <c r="G7" s="229">
        <f>Charts!G7</f>
        <v>26.1</v>
      </c>
      <c r="H7" s="229">
        <f>Charts!H7</f>
        <v>26.1</v>
      </c>
      <c r="I7" s="229">
        <f>Charts!I7</f>
        <v>26.1</v>
      </c>
      <c r="J7" s="229">
        <f>Charts!J7</f>
        <v>26.1</v>
      </c>
      <c r="K7" s="229">
        <f>Charts!K7</f>
        <v>26.1</v>
      </c>
      <c r="L7" s="229">
        <f>Charts!L7</f>
        <v>26.1</v>
      </c>
      <c r="M7" s="229">
        <f>Charts!M7</f>
        <v>26.1</v>
      </c>
      <c r="N7" s="229">
        <f>Charts!N7</f>
        <v>26.1</v>
      </c>
      <c r="O7" s="229">
        <f>Charts!O7</f>
        <v>26.1</v>
      </c>
      <c r="P7" s="229">
        <f>Charts!P7</f>
        <v>26.1</v>
      </c>
      <c r="Q7" s="229">
        <f>Charts!Q7</f>
        <v>26.1</v>
      </c>
      <c r="R7" s="229">
        <f>Charts!R7</f>
        <v>26.1</v>
      </c>
      <c r="S7" s="229">
        <f>Charts!S7</f>
        <v>26.1</v>
      </c>
      <c r="T7" s="229">
        <f>Charts!T7</f>
        <v>26.1</v>
      </c>
      <c r="U7" s="229">
        <f>Charts!U7</f>
        <v>26.1</v>
      </c>
      <c r="V7" s="229">
        <f>Charts!V7</f>
        <v>26.1</v>
      </c>
      <c r="W7" s="229">
        <f>Charts!W7</f>
        <v>26.1</v>
      </c>
      <c r="X7" s="229">
        <f>Charts!X7</f>
        <v>26.1</v>
      </c>
      <c r="Z7" s="229" t="str">
        <f>Charts!Z7</f>
        <v>Moisture, %</v>
      </c>
    </row>
    <row r="8" spans="1:26" s="229" customFormat="1" hidden="1" x14ac:dyDescent="0.2">
      <c r="A8" s="320"/>
      <c r="B8" s="11" t="str">
        <f>Charts!B8</f>
        <v>Ignition method</v>
      </c>
      <c r="C8" s="11"/>
      <c r="E8" s="229" t="str">
        <f>Charts!E8</f>
        <v>Front lit, wood</v>
      </c>
      <c r="F8" s="229" t="str">
        <f>Charts!F8</f>
        <v>Front lit, wood</v>
      </c>
      <c r="G8" s="229" t="str">
        <f>Charts!G8</f>
        <v>End Lit, wood</v>
      </c>
      <c r="H8" s="229" t="str">
        <f>Charts!H8</f>
        <v>Propane + wood</v>
      </c>
      <c r="I8" s="229" t="str">
        <f>Charts!I8</f>
        <v>Diesel + wood</v>
      </c>
      <c r="J8" s="229" t="str">
        <f>Charts!J8</f>
        <v>Top lit, wood</v>
      </c>
      <c r="K8" s="229" t="str">
        <f>Charts!K8</f>
        <v>Top lit, wood</v>
      </c>
      <c r="L8" s="229" t="str">
        <f>Charts!L8</f>
        <v>Top lit, wood</v>
      </c>
      <c r="M8" s="229" t="str">
        <f>Charts!M8</f>
        <v>Top lit, wood</v>
      </c>
      <c r="N8" s="229" t="str">
        <f>Charts!N8</f>
        <v>End lit, wood</v>
      </c>
      <c r="O8" s="229" t="str">
        <f>Charts!O8</f>
        <v>Front lit wood</v>
      </c>
      <c r="P8" s="229" t="str">
        <f>Charts!P8</f>
        <v>Front lit wood</v>
      </c>
      <c r="Q8" s="229" t="str">
        <f>Charts!Q8</f>
        <v>Top lit, wood</v>
      </c>
      <c r="R8" s="229" t="str">
        <f>Charts!R8</f>
        <v>Top lit, wood</v>
      </c>
      <c r="S8" s="229" t="str">
        <f>Charts!S8</f>
        <v>Top lit, wood</v>
      </c>
      <c r="T8" s="229" t="str">
        <f>Charts!T8</f>
        <v>Top lit, wood</v>
      </c>
      <c r="U8" s="229" t="str">
        <f>Charts!U8</f>
        <v>End lit, wood</v>
      </c>
      <c r="V8" s="229" t="str">
        <f>Charts!V8</f>
        <v>Bottom lit, wood</v>
      </c>
      <c r="W8" s="229" t="str">
        <f>Charts!W8</f>
        <v>Bottom lit, wood</v>
      </c>
      <c r="X8" s="229" t="str">
        <f>Charts!X8</f>
        <v>Bottom lit, wood</v>
      </c>
      <c r="Z8" s="229" t="str">
        <f>Charts!Z8</f>
        <v>Ignition method</v>
      </c>
    </row>
    <row r="9" spans="1:26" s="229" customFormat="1" hidden="1" x14ac:dyDescent="0.2">
      <c r="A9" s="320"/>
      <c r="B9" s="11" t="str">
        <f>Charts!B9</f>
        <v>Burn, minutes</v>
      </c>
      <c r="C9" s="11"/>
      <c r="E9" s="229">
        <f>Charts!E9</f>
        <v>194.33333333116025</v>
      </c>
      <c r="F9" s="229">
        <f>Charts!F9</f>
        <v>133.16666665719822</v>
      </c>
      <c r="G9" s="229">
        <f>Charts!G9</f>
        <v>133.33333935588598</v>
      </c>
      <c r="H9" s="229">
        <f>Charts!H9</f>
        <v>283.19999999483116</v>
      </c>
      <c r="I9" s="229">
        <f>Charts!I9</f>
        <v>284.64999999850988</v>
      </c>
      <c r="J9" s="229">
        <f>Charts!J9</f>
        <v>150.33333333441988</v>
      </c>
      <c r="K9" s="229">
        <f>Charts!K9</f>
        <v>194.33333333116025</v>
      </c>
      <c r="L9" s="229">
        <f>Charts!L9</f>
        <v>173.49999999976717</v>
      </c>
      <c r="M9" s="229">
        <f>Charts!M9</f>
        <v>257.33333333744667</v>
      </c>
      <c r="N9" s="229">
        <f>Charts!N9</f>
        <v>227.99999999930151</v>
      </c>
      <c r="O9" s="229">
        <f>Charts!O9</f>
        <v>261.0500000033062</v>
      </c>
      <c r="P9" s="229">
        <f>Charts!P9</f>
        <v>171.64999999688007</v>
      </c>
      <c r="Q9" s="229">
        <f>Charts!Q9</f>
        <v>309.76666665868834</v>
      </c>
      <c r="R9" s="229">
        <f>Charts!R9</f>
        <v>173.31666667596437</v>
      </c>
      <c r="S9" s="229">
        <f>Charts!S9</f>
        <v>218.70000000461005</v>
      </c>
      <c r="T9" s="229">
        <f>Charts!T9</f>
        <v>315</v>
      </c>
      <c r="U9" s="229">
        <f>Charts!U9</f>
        <v>227.99999596551061</v>
      </c>
      <c r="V9" s="229">
        <f>Charts!V9</f>
        <v>246.33332897443324</v>
      </c>
      <c r="W9" s="229">
        <f>Charts!W9</f>
        <v>238.21666666539386</v>
      </c>
      <c r="X9" s="229">
        <f>Charts!X9</f>
        <v>250.49999556737021</v>
      </c>
      <c r="Z9" s="229" t="str">
        <f>Charts!Z9</f>
        <v>Burn, minutes</v>
      </c>
    </row>
    <row r="10" spans="1:26" s="229" customFormat="1" hidden="1" x14ac:dyDescent="0.2">
      <c r="A10" s="320"/>
      <c r="B10" s="11" t="str">
        <f>Charts!B10</f>
        <v>Thermal Eff, %</v>
      </c>
      <c r="C10" s="11"/>
      <c r="E10" s="229">
        <f>Charts!E10</f>
        <v>49.844070038266125</v>
      </c>
      <c r="F10" s="229">
        <f>Charts!F10</f>
        <v>50.650146383409208</v>
      </c>
      <c r="G10" s="229">
        <f>Charts!G10</f>
        <v>71.304076830993907</v>
      </c>
      <c r="H10" s="229">
        <f>Charts!H10</f>
        <v>71.454058147679689</v>
      </c>
      <c r="I10" s="229">
        <f>Charts!I10</f>
        <v>71.222092930669561</v>
      </c>
      <c r="J10" s="229">
        <f>Charts!J10</f>
        <v>78.953107111536141</v>
      </c>
      <c r="K10" s="229">
        <f>Charts!K10</f>
        <v>79.083629772919039</v>
      </c>
      <c r="L10" s="229">
        <f>Charts!L10</f>
        <v>89.165692226772293</v>
      </c>
      <c r="M10" s="229">
        <f>Charts!M10</f>
        <v>71.293438859064906</v>
      </c>
      <c r="N10" s="229">
        <f>Charts!N10</f>
        <v>78.667092875020444</v>
      </c>
      <c r="O10" s="229">
        <f>Charts!O10</f>
        <v>80.124279053694138</v>
      </c>
      <c r="P10" s="229">
        <f>Charts!P10</f>
        <v>72.324635880052526</v>
      </c>
      <c r="Q10" s="229">
        <f>Charts!Q10</f>
        <v>78.883323632805684</v>
      </c>
      <c r="R10" s="229">
        <f>Charts!R10</f>
        <v>72.081394160501418</v>
      </c>
      <c r="S10" s="229">
        <f>Charts!S10</f>
        <v>70.368179730824394</v>
      </c>
      <c r="T10" s="229">
        <f>Charts!T10</f>
        <v>71.368594058951714</v>
      </c>
      <c r="U10" s="229">
        <f>Charts!U10</f>
        <v>77.083369543389196</v>
      </c>
      <c r="V10" s="229">
        <f>Charts!V10</f>
        <v>72.684105166194328</v>
      </c>
      <c r="W10" s="229">
        <f>Charts!W10</f>
        <v>57.040738909492582</v>
      </c>
      <c r="X10" s="229">
        <f>Charts!X10</f>
        <v>54.434981519084303</v>
      </c>
      <c r="Z10" s="229" t="str">
        <f>Charts!Z10</f>
        <v>Thermal Eff, %</v>
      </c>
    </row>
    <row r="11" spans="1:26" s="229" customFormat="1" hidden="1" x14ac:dyDescent="0.2">
      <c r="A11" s="320"/>
      <c r="B11" s="11" t="str">
        <f>Charts!B11</f>
        <v>PM 2.5 mg/Net MJ</v>
      </c>
      <c r="C11" s="11"/>
      <c r="E11" s="229">
        <f>Charts!E11</f>
        <v>794.2794527200889</v>
      </c>
      <c r="F11" s="229">
        <f>Charts!F11</f>
        <v>201.34000727559669</v>
      </c>
      <c r="G11" s="229">
        <f>Charts!G11</f>
        <v>107.24320456851666</v>
      </c>
      <c r="H11" s="229">
        <f>Charts!H11</f>
        <v>56.002703205154056</v>
      </c>
      <c r="I11" s="229">
        <f>Charts!I11</f>
        <v>12.385523765523494</v>
      </c>
      <c r="J11" s="229">
        <f>Charts!J11</f>
        <v>0.81230156644577045</v>
      </c>
      <c r="K11" s="229">
        <f>Charts!K11</f>
        <v>2.9220457514595521</v>
      </c>
      <c r="L11" s="229">
        <f>Charts!L11</f>
        <v>2.4398728231622506</v>
      </c>
      <c r="M11" s="229">
        <f>Charts!M11</f>
        <v>0.53691496500034408</v>
      </c>
      <c r="N11" s="229">
        <f>Charts!N11</f>
        <v>420.71794068410168</v>
      </c>
      <c r="O11" s="229">
        <f>Charts!O11</f>
        <v>355.16667397013651</v>
      </c>
      <c r="P11" s="229">
        <f>Charts!P11</f>
        <v>632.96272540810946</v>
      </c>
      <c r="Q11" s="229">
        <f>Charts!Q11</f>
        <v>27.960093250991829</v>
      </c>
      <c r="R11" s="229">
        <f>Charts!R11</f>
        <v>145.40132134974783</v>
      </c>
      <c r="S11" s="229">
        <f>Charts!S11</f>
        <v>119.97720079789097</v>
      </c>
      <c r="T11" s="229">
        <f>Charts!T11</f>
        <v>47.852139203440018</v>
      </c>
      <c r="U11" s="229">
        <f>Charts!U11</f>
        <v>65.496441269321849</v>
      </c>
      <c r="V11" s="229">
        <f>Charts!V11</f>
        <v>205.89962647496412</v>
      </c>
      <c r="W11" s="229">
        <f>Charts!W11</f>
        <v>21.916532494664118</v>
      </c>
      <c r="X11" s="229">
        <f>Charts!X11</f>
        <v>2349.2294931604615</v>
      </c>
      <c r="Z11" s="229" t="str">
        <f>Charts!Z11</f>
        <v>PM 2.5 mg/Net MJ</v>
      </c>
    </row>
    <row r="12" spans="1:26" s="229" customFormat="1" hidden="1" x14ac:dyDescent="0.2">
      <c r="A12" s="320"/>
      <c r="B12" s="11" t="str">
        <f>Charts!B12</f>
        <v>CO g/ Net MJ</v>
      </c>
      <c r="C12" s="11"/>
      <c r="E12" s="229">
        <f>Charts!E12</f>
        <v>16.614125994315067</v>
      </c>
      <c r="F12" s="229">
        <f>Charts!F12</f>
        <v>15.188031506865144</v>
      </c>
      <c r="G12" s="229">
        <f>Charts!G12</f>
        <v>5.9233040318287928</v>
      </c>
      <c r="H12" s="229">
        <f>Charts!H12</f>
        <v>5.1295253529249658</v>
      </c>
      <c r="I12" s="229">
        <f>Charts!I12</f>
        <v>5.1350036591190404</v>
      </c>
      <c r="J12" s="229">
        <f>Charts!J12</f>
        <v>0.82148673133906358</v>
      </c>
      <c r="K12" s="229">
        <f>Charts!K12</f>
        <v>3.6124340473026892</v>
      </c>
      <c r="L12" s="229">
        <f>Charts!L12</f>
        <v>0.5146375404819088</v>
      </c>
      <c r="M12" s="229">
        <f>Charts!M12</f>
        <v>0.60131623239028709</v>
      </c>
      <c r="N12" s="229">
        <f>Charts!N12</f>
        <v>7.359309238236813</v>
      </c>
      <c r="O12" s="229">
        <f>Charts!O12</f>
        <v>6.4663542717973508</v>
      </c>
      <c r="P12" s="229">
        <f>Charts!P12</f>
        <v>5.6019380302257895</v>
      </c>
      <c r="Q12" s="229">
        <f>Charts!Q12</f>
        <v>4.1577185697514318</v>
      </c>
      <c r="R12" s="229">
        <f>Charts!R12</f>
        <v>4.0865623511802003</v>
      </c>
      <c r="S12" s="229">
        <f>Charts!S12</f>
        <v>2.313690697157754</v>
      </c>
      <c r="T12" s="229">
        <f>Charts!T12</f>
        <v>2.3921303396250377</v>
      </c>
      <c r="U12" s="229">
        <f>Charts!U12</f>
        <v>3.9647225842573377</v>
      </c>
      <c r="V12" s="229">
        <f>Charts!V12</f>
        <v>6.3372732069382813</v>
      </c>
      <c r="W12" s="229">
        <f>Charts!W12</f>
        <v>17.110643131360444</v>
      </c>
      <c r="X12" s="229">
        <f>Charts!X12</f>
        <v>27.605495177375438</v>
      </c>
      <c r="Z12" s="229" t="str">
        <f>Charts!Z12</f>
        <v>CO g/ Net MJ</v>
      </c>
    </row>
    <row r="13" spans="1:26" s="229" customFormat="1" hidden="1" x14ac:dyDescent="0.2">
      <c r="A13" s="320"/>
      <c r="B13" s="11" t="str">
        <f>Charts!B13</f>
        <v>CO/CO2 ratio, %</v>
      </c>
      <c r="C13" s="11"/>
      <c r="E13" s="229">
        <f>Charts!E13</f>
        <v>9.553985472258324</v>
      </c>
      <c r="F13" s="229">
        <f>Charts!F13</f>
        <v>9.2069775308256698</v>
      </c>
      <c r="G13" s="229">
        <f>Charts!G13</f>
        <v>4.6548214304240085</v>
      </c>
      <c r="H13" s="229">
        <f>Charts!H13</f>
        <v>4.014806735903707</v>
      </c>
      <c r="I13" s="229">
        <f>Charts!I13</f>
        <v>4.0056962385505246</v>
      </c>
      <c r="J13" s="229">
        <f>Charts!J13</f>
        <v>0.68772004631173134</v>
      </c>
      <c r="K13" s="229">
        <f>Charts!K13</f>
        <v>3.1018322156457887</v>
      </c>
      <c r="L13" s="229">
        <f>Charts!L13</f>
        <v>0.4855885377872855</v>
      </c>
      <c r="M13" s="229">
        <f>Charts!M13</f>
        <v>0.45350594842977504</v>
      </c>
      <c r="N13" s="229">
        <f>Charts!N13</f>
        <v>6.4925416434580105</v>
      </c>
      <c r="O13" s="229">
        <f>Charts!O13</f>
        <v>5.7710641391238449</v>
      </c>
      <c r="P13" s="229">
        <f>Charts!P13</f>
        <v>4.4568377952238256</v>
      </c>
      <c r="Q13" s="229">
        <f>Charts!Q13</f>
        <v>3.5774272194635346</v>
      </c>
      <c r="R13" s="229">
        <f>Charts!R13</f>
        <v>3.2013418314044753</v>
      </c>
      <c r="S13" s="229">
        <f>Charts!S13</f>
        <v>1.7444468025497348</v>
      </c>
      <c r="T13" s="229">
        <f>Charts!T13</f>
        <v>1.8307812428558474</v>
      </c>
      <c r="U13" s="229">
        <f>Charts!U13</f>
        <v>3.3254165834060392</v>
      </c>
      <c r="V13" s="229">
        <f>Charts!V13</f>
        <v>5.098023401646044</v>
      </c>
      <c r="W13" s="229">
        <f>Charts!W13</f>
        <v>11.455627269245834</v>
      </c>
      <c r="X13" s="229">
        <f>Charts!X13</f>
        <v>18.799877134805705</v>
      </c>
      <c r="Z13" s="229" t="str">
        <f>Charts!Z13</f>
        <v>CO/CO2 ratio, %</v>
      </c>
    </row>
    <row r="14" spans="1:26" s="229" customFormat="1" hidden="1" x14ac:dyDescent="0.2">
      <c r="A14" s="320"/>
      <c r="B14" s="11" t="str">
        <f>Charts!B14</f>
        <v>Consumption, kg/hr AR</v>
      </c>
      <c r="C14" s="11"/>
      <c r="E14" s="229">
        <f>Charts!E14</f>
        <v>1.6170697701328181</v>
      </c>
      <c r="F14" s="229">
        <f>Charts!F14</f>
        <v>1.9933242698014964</v>
      </c>
      <c r="G14" s="229">
        <f>Charts!G14</f>
        <v>1.8593443595147106</v>
      </c>
      <c r="H14" s="229">
        <f>Charts!H14</f>
        <v>1.1085456961518023</v>
      </c>
      <c r="I14" s="229">
        <f>Charts!I14</f>
        <v>0.97139328908436484</v>
      </c>
      <c r="J14" s="229">
        <f>Charts!J14</f>
        <v>2.0203381803481402</v>
      </c>
      <c r="K14" s="229">
        <f>Charts!K14</f>
        <v>3.3661418098363725</v>
      </c>
      <c r="L14" s="229">
        <f>Charts!L14</f>
        <v>2.0744574886938545</v>
      </c>
      <c r="M14" s="229">
        <f>Charts!M14</f>
        <v>1.9068082222797573</v>
      </c>
      <c r="N14" s="229">
        <f>Charts!N14</f>
        <v>1.5142598866057564</v>
      </c>
      <c r="O14" s="229">
        <f>Charts!O14</f>
        <v>1.6778336315355316</v>
      </c>
      <c r="P14" s="229">
        <f>Charts!P14</f>
        <v>2.3004413591398412</v>
      </c>
      <c r="Q14" s="229">
        <f>Charts!Q14</f>
        <v>1.6881746245067659</v>
      </c>
      <c r="R14" s="229">
        <f>Charts!R14</f>
        <v>1.9907011163261876</v>
      </c>
      <c r="S14" s="229">
        <f>Charts!S14</f>
        <v>1.9616810296201641</v>
      </c>
      <c r="T14" s="229">
        <f>Charts!T14</f>
        <v>1.9158018902938545</v>
      </c>
      <c r="U14" s="229">
        <f>Charts!U14</f>
        <v>1.4020096402937607</v>
      </c>
      <c r="V14" s="229">
        <f>Charts!V14</f>
        <v>2.522948359289936</v>
      </c>
      <c r="W14" s="229">
        <f>Charts!W14</f>
        <v>1.0305563820698684</v>
      </c>
      <c r="X14" s="229">
        <f>Charts!X14</f>
        <v>0.69294284015070162</v>
      </c>
      <c r="Z14" s="229" t="str">
        <f>Charts!Z14</f>
        <v>Consumption, kg/hr AR</v>
      </c>
    </row>
    <row r="15" spans="1:26" s="229" customFormat="1" hidden="1" x14ac:dyDescent="0.2">
      <c r="A15" s="320"/>
      <c r="B15" s="11" t="str">
        <f>Charts!B15</f>
        <v>Avg KW, Total</v>
      </c>
      <c r="C15" s="11"/>
      <c r="E15" s="229">
        <f>Charts!E15</f>
        <v>5.3775758475436231</v>
      </c>
      <c r="F15" s="229">
        <f>Charts!F15</f>
        <v>8.4947733966458934</v>
      </c>
      <c r="G15" s="229">
        <f>Charts!G15</f>
        <v>6.1832615417524837</v>
      </c>
      <c r="H15" s="229">
        <f>Charts!H15</f>
        <v>3.6864757919720064</v>
      </c>
      <c r="I15" s="229">
        <f>Charts!I15</f>
        <v>3.2303745863835007</v>
      </c>
      <c r="J15" s="229">
        <f>Charts!J15</f>
        <v>6.7186475210763357</v>
      </c>
      <c r="K15" s="229">
        <f>Charts!K15</f>
        <v>11.194126085540514</v>
      </c>
      <c r="L15" s="229">
        <f>Charts!L15</f>
        <v>6.898621626597901</v>
      </c>
      <c r="M15" s="229">
        <f>Charts!M15</f>
        <v>6.3411029204923652</v>
      </c>
      <c r="N15" s="229">
        <f>Charts!N15</f>
        <v>5.0356809233075817</v>
      </c>
      <c r="O15" s="229">
        <f>Charts!O15</f>
        <v>5.5796464566898258</v>
      </c>
      <c r="P15" s="229">
        <f>Charts!P15</f>
        <v>7.6501324309492649</v>
      </c>
      <c r="Q15" s="229">
        <f>Charts!Q15</f>
        <v>5.6140354948555107</v>
      </c>
      <c r="R15" s="229">
        <f>Charts!R15</f>
        <v>6.6200892754024245</v>
      </c>
      <c r="S15" s="229">
        <f>Charts!S15</f>
        <v>6.5235827917329177</v>
      </c>
      <c r="T15" s="229">
        <f>Charts!T15</f>
        <v>6.3710114209087854</v>
      </c>
      <c r="U15" s="229">
        <f>Charts!U15</f>
        <v>4.6623920123420417</v>
      </c>
      <c r="V15" s="229">
        <f>Charts!V15</f>
        <v>8.3900808809276857</v>
      </c>
      <c r="W15" s="229">
        <f>Charts!W15</f>
        <v>3.4271218299354018</v>
      </c>
      <c r="X15" s="229">
        <f>Charts!X15</f>
        <v>2.3043858402080915</v>
      </c>
      <c r="Z15" s="229" t="str">
        <f>Charts!Z15</f>
        <v>Avg KW, Total</v>
      </c>
    </row>
    <row r="16" spans="1:26" s="229" customFormat="1" hidden="1" x14ac:dyDescent="0.2">
      <c r="A16" s="320"/>
      <c r="B16" s="11" t="str">
        <f>Charts!B16</f>
        <v>Avg kW, Net to room</v>
      </c>
      <c r="C16" s="11"/>
      <c r="E16" s="229">
        <f>Charts!E16</f>
        <v>2.6804026718105267</v>
      </c>
      <c r="F16" s="229">
        <f>Charts!F16</f>
        <v>4.3026151603400473</v>
      </c>
      <c r="G16" s="229">
        <f>Charts!G16</f>
        <v>4.4089175603924895</v>
      </c>
      <c r="H16" s="229">
        <f>Charts!H16</f>
        <v>2.6341365559958128</v>
      </c>
      <c r="I16" s="229">
        <f>Charts!I16</f>
        <v>2.3007403899227894</v>
      </c>
      <c r="J16" s="229">
        <f>Charts!J16</f>
        <v>5.3045809737619676</v>
      </c>
      <c r="K16" s="229">
        <f>Charts!K16</f>
        <v>8.852721229802615</v>
      </c>
      <c r="L16" s="229">
        <f>Charts!L16</f>
        <v>6.1512037274618363</v>
      </c>
      <c r="M16" s="229">
        <f>Charts!M16</f>
        <v>4.520790333611604</v>
      </c>
      <c r="N16" s="229">
        <f>Charts!N16</f>
        <v>3.9614237888280623</v>
      </c>
      <c r="O16" s="229">
        <f>Charts!O16</f>
        <v>4.4706514971677134</v>
      </c>
      <c r="P16" s="229">
        <f>Charts!P16</f>
        <v>5.5329304250258664</v>
      </c>
      <c r="Q16" s="229">
        <f>Charts!Q16</f>
        <v>4.428537788267457</v>
      </c>
      <c r="R16" s="229">
        <f>Charts!R16</f>
        <v>4.7718526443799041</v>
      </c>
      <c r="S16" s="229">
        <f>Charts!S16</f>
        <v>4.5905264637757508</v>
      </c>
      <c r="T16" s="229">
        <f>Charts!T16</f>
        <v>4.5469012784378426</v>
      </c>
      <c r="U16" s="229">
        <f>Charts!U16</f>
        <v>3.5939288644350764</v>
      </c>
      <c r="V16" s="229">
        <f>Charts!V16</f>
        <v>6.0982552110222423</v>
      </c>
      <c r="W16" s="229">
        <f>Charts!W16</f>
        <v>1.9548556151236769</v>
      </c>
      <c r="X16" s="229">
        <f>Charts!X16</f>
        <v>1.2543920062456702</v>
      </c>
      <c r="Z16" s="229" t="str">
        <f>Charts!Z16</f>
        <v>Avg kW, Net to room</v>
      </c>
    </row>
    <row r="17" spans="1:32" s="229" customFormat="1" hidden="1" x14ac:dyDescent="0.2">
      <c r="A17" s="320"/>
      <c r="B17" s="229">
        <f>Charts!B17</f>
        <v>0</v>
      </c>
      <c r="E17" s="229">
        <f>Charts!E17</f>
        <v>0</v>
      </c>
      <c r="F17" s="229">
        <f>Charts!F17</f>
        <v>0</v>
      </c>
      <c r="G17" s="229">
        <f>Charts!G17</f>
        <v>0</v>
      </c>
      <c r="H17" s="229">
        <f>Charts!H17</f>
        <v>0</v>
      </c>
      <c r="I17" s="229">
        <f>Charts!I17</f>
        <v>0</v>
      </c>
      <c r="J17" s="229">
        <f>Charts!J17</f>
        <v>0</v>
      </c>
      <c r="K17" s="229">
        <f>Charts!K17</f>
        <v>0</v>
      </c>
      <c r="L17" s="229">
        <f>Charts!L17</f>
        <v>0</v>
      </c>
      <c r="M17" s="229">
        <f>Charts!M17</f>
        <v>0</v>
      </c>
      <c r="N17" s="229">
        <f>Charts!N17</f>
        <v>0</v>
      </c>
      <c r="O17" s="229">
        <f>Charts!O17</f>
        <v>0</v>
      </c>
      <c r="P17" s="229">
        <f>Charts!P17</f>
        <v>0</v>
      </c>
      <c r="Q17" s="229">
        <f>Charts!Q17</f>
        <v>0</v>
      </c>
      <c r="R17" s="229">
        <f>Charts!R17</f>
        <v>0</v>
      </c>
      <c r="S17" s="229">
        <f>Charts!S17</f>
        <v>0</v>
      </c>
      <c r="T17" s="229">
        <f>Charts!T17</f>
        <v>0</v>
      </c>
      <c r="U17" s="229">
        <f>Charts!U17</f>
        <v>0</v>
      </c>
      <c r="V17" s="229">
        <f>Charts!V17</f>
        <v>0</v>
      </c>
      <c r="W17" s="229">
        <f>Charts!W17</f>
        <v>0</v>
      </c>
      <c r="X17" s="229">
        <f>Charts!X17</f>
        <v>0</v>
      </c>
      <c r="Z17" s="229">
        <f>Charts!Z17</f>
        <v>0</v>
      </c>
    </row>
    <row r="18" spans="1:32" s="4" customFormat="1" hidden="1" x14ac:dyDescent="0.2">
      <c r="A18" s="319"/>
      <c r="B18" s="220" t="str">
        <f>Charts!B18</f>
        <v>COMPARISONS - RELATIVE</v>
      </c>
      <c r="C18" s="220"/>
      <c r="D18" s="220"/>
      <c r="E18" s="220">
        <f>Charts!E18</f>
        <v>0</v>
      </c>
      <c r="F18" s="220">
        <f>Charts!F18</f>
        <v>0</v>
      </c>
      <c r="G18" s="220">
        <f>Charts!G18</f>
        <v>0</v>
      </c>
      <c r="H18" s="220">
        <f>Charts!H18</f>
        <v>0</v>
      </c>
      <c r="I18" s="220">
        <f>Charts!I18</f>
        <v>0</v>
      </c>
      <c r="J18" s="220">
        <f>Charts!J18</f>
        <v>0</v>
      </c>
      <c r="K18" s="220">
        <f>Charts!K18</f>
        <v>0</v>
      </c>
      <c r="L18" s="220">
        <f>Charts!L18</f>
        <v>0</v>
      </c>
      <c r="M18" s="220">
        <f>Charts!M18</f>
        <v>0</v>
      </c>
      <c r="N18" s="220">
        <f>Charts!N18</f>
        <v>0</v>
      </c>
      <c r="O18" s="220">
        <f>Charts!O18</f>
        <v>0</v>
      </c>
      <c r="P18" s="220">
        <f>Charts!P18</f>
        <v>0</v>
      </c>
      <c r="Q18" s="220">
        <f>Charts!Q18</f>
        <v>0</v>
      </c>
      <c r="R18" s="220">
        <f>Charts!R18</f>
        <v>0</v>
      </c>
      <c r="S18" s="220">
        <f>Charts!S18</f>
        <v>0</v>
      </c>
      <c r="T18" s="220">
        <f>Charts!T18</f>
        <v>0</v>
      </c>
      <c r="U18" s="220">
        <f>Charts!U18</f>
        <v>0</v>
      </c>
      <c r="V18" s="220">
        <f>Charts!V18</f>
        <v>0</v>
      </c>
      <c r="W18" s="220">
        <f>Charts!W18</f>
        <v>0</v>
      </c>
      <c r="X18" s="220">
        <f>Charts!X18</f>
        <v>0</v>
      </c>
      <c r="Y18" s="220"/>
      <c r="Z18" s="220">
        <f>Charts!Z18</f>
        <v>0</v>
      </c>
      <c r="AA18" s="220"/>
      <c r="AB18" s="220"/>
      <c r="AC18" s="220"/>
      <c r="AD18" s="220"/>
      <c r="AE18" s="220"/>
      <c r="AF18" s="220"/>
    </row>
    <row r="19" spans="1:32" hidden="1" x14ac:dyDescent="0.2">
      <c r="B19" s="278" t="str">
        <f>Charts!B19</f>
        <v>Rel. Test length, minutes</v>
      </c>
      <c r="C19" s="314"/>
      <c r="D19" s="280"/>
      <c r="E19" s="279">
        <f>Charts!E19</f>
        <v>1</v>
      </c>
      <c r="F19" s="279">
        <f>Charts!F19</f>
        <v>0.68524871350954031</v>
      </c>
      <c r="G19" s="280">
        <f>Charts!G19</f>
        <v>0.68610637748221415</v>
      </c>
      <c r="H19" s="279">
        <f>Charts!H19</f>
        <v>1.4572898799210874</v>
      </c>
      <c r="I19" s="280">
        <f>Charts!I19</f>
        <v>1.4647512864581111</v>
      </c>
      <c r="J19" s="280">
        <f>Charts!J19</f>
        <v>0.77358490567461891</v>
      </c>
      <c r="K19" s="280">
        <f>Charts!K19</f>
        <v>1</v>
      </c>
      <c r="L19" s="280">
        <f>Charts!L19</f>
        <v>0.89279588337070648</v>
      </c>
      <c r="M19" s="280">
        <f>Charts!M19</f>
        <v>1.3241852487495245</v>
      </c>
      <c r="N19" s="280">
        <f>Charts!N19</f>
        <v>1.1732418524966608</v>
      </c>
      <c r="O19" s="280">
        <f>Charts!O19</f>
        <v>1.3433104631538182</v>
      </c>
      <c r="P19" s="279">
        <f>Charts!P19</f>
        <v>0.88327615779828217</v>
      </c>
      <c r="Q19" s="280">
        <f>Charts!Q19</f>
        <v>1.5939965694450371</v>
      </c>
      <c r="R19" s="280">
        <f>Charts!R19</f>
        <v>0.891852487193323</v>
      </c>
      <c r="S19" s="279">
        <f>Charts!S19</f>
        <v>1.1253859348562039</v>
      </c>
      <c r="T19" s="280">
        <f>Charts!T19</f>
        <v>1.6209262435858787</v>
      </c>
      <c r="U19" s="279">
        <f>Charts!U19</f>
        <v>1.1732418317395892</v>
      </c>
      <c r="V19" s="279">
        <f>Charts!V19</f>
        <v>1.2675814527128018</v>
      </c>
      <c r="W19" s="281">
        <f>Charts!W19</f>
        <v>1.2258147512936071</v>
      </c>
      <c r="X19" s="279">
        <f>Charts!X19</f>
        <v>1.2890222756612593</v>
      </c>
      <c r="Y19" s="229"/>
      <c r="Z19" s="30" t="str">
        <f>Charts!Z19</f>
        <v>Rel. Test length, minutes</v>
      </c>
    </row>
    <row r="20" spans="1:32" hidden="1" x14ac:dyDescent="0.2">
      <c r="B20" s="30" t="str">
        <f>Charts!B20</f>
        <v>Rel. Thermal efficiency, %</v>
      </c>
      <c r="C20" s="11"/>
      <c r="D20" s="229"/>
      <c r="E20" s="275">
        <f>Charts!E20</f>
        <v>1</v>
      </c>
      <c r="F20" s="268">
        <f>Charts!F20</f>
        <v>1.0161719607673338</v>
      </c>
      <c r="G20" s="229">
        <f>Charts!G20</f>
        <v>1.4305428263834108</v>
      </c>
      <c r="H20" s="268">
        <f>Charts!H20</f>
        <v>1.4335518366141291</v>
      </c>
      <c r="I20" s="229">
        <f>Charts!I20</f>
        <v>1.4288980188815072</v>
      </c>
      <c r="J20" s="229">
        <f>Charts!J20</f>
        <v>1.5840020096858567</v>
      </c>
      <c r="K20" s="229">
        <f>Charts!K20</f>
        <v>1.5866206293387601</v>
      </c>
      <c r="L20" s="229">
        <f>Charts!L20</f>
        <v>1.7888926838903465</v>
      </c>
      <c r="M20" s="229">
        <f>Charts!M20</f>
        <v>1.430329401357709</v>
      </c>
      <c r="N20" s="229">
        <f>Charts!N20</f>
        <v>1.5782638298723681</v>
      </c>
      <c r="O20" s="229">
        <f>Charts!O20</f>
        <v>1.6074987253685622</v>
      </c>
      <c r="P20" s="268">
        <f>Charts!P20</f>
        <v>1.4510178607912174</v>
      </c>
      <c r="Q20" s="229">
        <f>Charts!Q20</f>
        <v>1.5826019739609072</v>
      </c>
      <c r="R20" s="229">
        <f>Charts!R20</f>
        <v>1.4461378074696414</v>
      </c>
      <c r="S20" s="268">
        <f>Charts!S20</f>
        <v>1.4117663280065527</v>
      </c>
      <c r="T20" s="229">
        <f>Charts!T20</f>
        <v>1.4318372075988348</v>
      </c>
      <c r="U20" s="268">
        <f>Charts!U20</f>
        <v>1.5464902742535072</v>
      </c>
      <c r="V20" s="268">
        <f>Charts!V20</f>
        <v>1.4582297374671356</v>
      </c>
      <c r="W20" s="273">
        <f>Charts!W20</f>
        <v>1.1443836521716917</v>
      </c>
      <c r="X20" s="268">
        <f>Charts!X20</f>
        <v>1.0921054696635659</v>
      </c>
      <c r="Y20" s="229"/>
      <c r="Z20" s="30" t="str">
        <f>Charts!Z20</f>
        <v>Rel. Thermal efficiency, %</v>
      </c>
    </row>
    <row r="21" spans="1:32" s="302" customFormat="1" hidden="1" x14ac:dyDescent="0.2">
      <c r="A21" s="319"/>
      <c r="B21" s="296" t="str">
        <f>Charts!B21</f>
        <v>Est. fuel saving</v>
      </c>
      <c r="C21" s="294"/>
      <c r="D21" s="294"/>
      <c r="E21" s="293">
        <f>Charts!E21</f>
        <v>0</v>
      </c>
      <c r="F21" s="293">
        <f>Charts!F21</f>
        <v>1.5914590632004844E-2</v>
      </c>
      <c r="G21" s="294">
        <f>Charts!G21</f>
        <v>0.30096465372649928</v>
      </c>
      <c r="H21" s="293">
        <f>Charts!H21</f>
        <v>0.30243192156770871</v>
      </c>
      <c r="I21" s="294">
        <f>Charts!I21</f>
        <v>0.30015999267549831</v>
      </c>
      <c r="J21" s="294">
        <f>Charts!J21</f>
        <v>0.36868766965875088</v>
      </c>
      <c r="K21" s="294">
        <f>Charts!K21</f>
        <v>0.36972961178705965</v>
      </c>
      <c r="L21" s="294">
        <f>Charts!L21</f>
        <v>0.4409949747095635</v>
      </c>
      <c r="M21" s="294">
        <f>Charts!M21</f>
        <v>0.30086034793749483</v>
      </c>
      <c r="N21" s="294">
        <f>Charts!N21</f>
        <v>0.36639237301607008</v>
      </c>
      <c r="O21" s="294">
        <f>Charts!O21</f>
        <v>0.37791552539444584</v>
      </c>
      <c r="P21" s="293">
        <f>Charts!P21</f>
        <v>0.31082860726833816</v>
      </c>
      <c r="Q21" s="294">
        <f>Charts!Q21</f>
        <v>0.3681291844359208</v>
      </c>
      <c r="R21" s="294">
        <f>Charts!R21</f>
        <v>0.30850296919507592</v>
      </c>
      <c r="S21" s="293">
        <f>Charts!S21</f>
        <v>0.29166748054401925</v>
      </c>
      <c r="T21" s="295">
        <f>Charts!T21</f>
        <v>0.30159658186492999</v>
      </c>
      <c r="U21" s="293">
        <f>Charts!U21</f>
        <v>0.35337453028425847</v>
      </c>
      <c r="V21" s="293">
        <f>Charts!V21</f>
        <v>0.31423699962603646</v>
      </c>
      <c r="W21" s="296">
        <f>Charts!W21</f>
        <v>0.12616717470377659</v>
      </c>
      <c r="X21" s="293">
        <f>Charts!X21</f>
        <v>8.4337522539778109E-2</v>
      </c>
      <c r="Y21" s="300"/>
      <c r="Z21" s="30" t="str">
        <f>Charts!Z21</f>
        <v>Est. fuel saving</v>
      </c>
    </row>
    <row r="22" spans="1:32" hidden="1" x14ac:dyDescent="0.2">
      <c r="B22" s="230" t="str">
        <f>Charts!B22</f>
        <v>Rel. PM 2.5 mg/Net MJ</v>
      </c>
      <c r="C22" s="2"/>
      <c r="D22" s="231"/>
      <c r="E22" s="276">
        <f>Charts!E22</f>
        <v>1</v>
      </c>
      <c r="F22" s="269">
        <f>Charts!F22</f>
        <v>0.25348761898106242</v>
      </c>
      <c r="G22" s="231">
        <f>Charts!G22</f>
        <v>0.13501948741246125</v>
      </c>
      <c r="H22" s="269">
        <f>Charts!H22</f>
        <v>7.0507556267969965E-2</v>
      </c>
      <c r="I22" s="231">
        <f>Charts!I22</f>
        <v>1.5593408243292757E-2</v>
      </c>
      <c r="J22" s="231">
        <f>Charts!J22</f>
        <v>1.0226898903955819E-3</v>
      </c>
      <c r="K22" s="231">
        <f>Charts!K22</f>
        <v>3.6788635806361556E-3</v>
      </c>
      <c r="L22" s="231">
        <f>Charts!L22</f>
        <v>3.0718065471877229E-3</v>
      </c>
      <c r="M22" s="231">
        <f>Charts!M22</f>
        <v>6.7597740714760461E-4</v>
      </c>
      <c r="N22" s="231">
        <f>Charts!N22</f>
        <v>0.5296850362215858</v>
      </c>
      <c r="O22" s="231">
        <f>Charts!O22</f>
        <v>0.44715581242072039</v>
      </c>
      <c r="P22" s="269">
        <f>Charts!P22</f>
        <v>0.79690179978906128</v>
      </c>
      <c r="Q22" s="231">
        <f>Charts!Q22</f>
        <v>3.5201833756670541E-2</v>
      </c>
      <c r="R22" s="231">
        <f>Charts!R22</f>
        <v>0.18306066064255666</v>
      </c>
      <c r="S22" s="269">
        <f>Charts!S22</f>
        <v>0.15105162343935391</v>
      </c>
      <c r="T22" s="231">
        <f>Charts!T22</f>
        <v>6.0245973932179175E-2</v>
      </c>
      <c r="U22" s="269">
        <f>Charts!U22</f>
        <v>8.2460198416341723E-2</v>
      </c>
      <c r="V22" s="269">
        <f>Charts!V22</f>
        <v>0.2592281920045148</v>
      </c>
      <c r="W22" s="274">
        <f>Charts!W22</f>
        <v>2.759297426064438E-2</v>
      </c>
      <c r="X22" s="269">
        <f>Charts!X22</f>
        <v>2.9576863471858572</v>
      </c>
      <c r="Y22" s="271"/>
      <c r="Z22" s="30" t="str">
        <f>Charts!Z22</f>
        <v>Rel. PM 2.5 mg/Net MJ</v>
      </c>
    </row>
    <row r="23" spans="1:32" s="299" customFormat="1" hidden="1" x14ac:dyDescent="0.2">
      <c r="A23" s="319"/>
      <c r="B23" s="290" t="str">
        <f>Charts!B23</f>
        <v>Est. PM2.5 reduction</v>
      </c>
      <c r="C23" s="315"/>
      <c r="D23" s="292"/>
      <c r="E23" s="293">
        <f>Charts!E23</f>
        <v>0</v>
      </c>
      <c r="F23" s="293">
        <f>Charts!F23</f>
        <v>0.74651238101893758</v>
      </c>
      <c r="G23" s="294">
        <f>Charts!G23</f>
        <v>0.86498051258753872</v>
      </c>
      <c r="H23" s="293">
        <f>Charts!H23</f>
        <v>0.92949244373202999</v>
      </c>
      <c r="I23" s="294">
        <f>Charts!I23</f>
        <v>0.98440659175670719</v>
      </c>
      <c r="J23" s="294">
        <f>Charts!J23</f>
        <v>0.99897731010960444</v>
      </c>
      <c r="K23" s="294">
        <f>Charts!K23</f>
        <v>0.99632113641936382</v>
      </c>
      <c r="L23" s="294">
        <f>Charts!L23</f>
        <v>0.99692819345281225</v>
      </c>
      <c r="M23" s="294">
        <f>Charts!M23</f>
        <v>0.99932402259285236</v>
      </c>
      <c r="N23" s="294">
        <f>Charts!N23</f>
        <v>0.4703149637784142</v>
      </c>
      <c r="O23" s="294">
        <f>Charts!O23</f>
        <v>0.55284418757927956</v>
      </c>
      <c r="P23" s="293">
        <f>Charts!P23</f>
        <v>0.20309820021093872</v>
      </c>
      <c r="Q23" s="294">
        <f>Charts!Q23</f>
        <v>0.96479816624332948</v>
      </c>
      <c r="R23" s="294">
        <f>Charts!R23</f>
        <v>0.81693933935744334</v>
      </c>
      <c r="S23" s="293">
        <f>Charts!S23</f>
        <v>0.84894837656064603</v>
      </c>
      <c r="T23" s="295">
        <f>Charts!T23</f>
        <v>0.93975402606782077</v>
      </c>
      <c r="U23" s="293">
        <f>Charts!U23</f>
        <v>0.91753980158365822</v>
      </c>
      <c r="V23" s="293">
        <f>Charts!V23</f>
        <v>0.74077180799548525</v>
      </c>
      <c r="W23" s="296">
        <f>Charts!W23</f>
        <v>0.97240702573935567</v>
      </c>
      <c r="X23" s="293">
        <f>Charts!X23</f>
        <v>-1.9576863471858572</v>
      </c>
      <c r="Y23" s="297"/>
      <c r="Z23" s="30" t="str">
        <f>Charts!Z23</f>
        <v>Est. PM2.5 reduction</v>
      </c>
    </row>
    <row r="24" spans="1:32" hidden="1" x14ac:dyDescent="0.2">
      <c r="B24" s="30" t="str">
        <f>Charts!B24</f>
        <v>Rel. CO/CO2 ratio, %</v>
      </c>
      <c r="C24" s="11"/>
      <c r="D24" s="229"/>
      <c r="E24" s="275">
        <f>Charts!E24</f>
        <v>1</v>
      </c>
      <c r="F24" s="268">
        <f>Charts!F24</f>
        <v>0.96367924753075529</v>
      </c>
      <c r="G24" s="229">
        <f>Charts!G24</f>
        <v>0.48721252967571499</v>
      </c>
      <c r="H24" s="268">
        <f>Charts!H24</f>
        <v>0.42022324061109406</v>
      </c>
      <c r="I24" s="229">
        <f>Charts!I24</f>
        <v>0.4192696597856222</v>
      </c>
      <c r="J24" s="229">
        <f>Charts!J24</f>
        <v>7.1982530045565526E-2</v>
      </c>
      <c r="K24" s="229">
        <f>Charts!K24</f>
        <v>0.3246636939790733</v>
      </c>
      <c r="L24" s="229">
        <f>Charts!L24</f>
        <v>5.08257563502977E-2</v>
      </c>
      <c r="M24" s="229">
        <f>Charts!M24</f>
        <v>4.7467724306951196E-2</v>
      </c>
      <c r="N24" s="229">
        <f>Charts!N24</f>
        <v>0.67956369227378943</v>
      </c>
      <c r="O24" s="229">
        <f>Charts!O24</f>
        <v>0.60404782442689953</v>
      </c>
      <c r="P24" s="268">
        <f>Charts!P24</f>
        <v>0.46648990708276011</v>
      </c>
      <c r="Q24" s="229">
        <f>Charts!Q24</f>
        <v>0.37444344350859893</v>
      </c>
      <c r="R24" s="229">
        <f>Charts!R24</f>
        <v>0.33507920236011807</v>
      </c>
      <c r="S24" s="268">
        <f>Charts!S24</f>
        <v>0.18258838760170221</v>
      </c>
      <c r="T24" s="229">
        <f>Charts!T24</f>
        <v>0.19162487196278899</v>
      </c>
      <c r="U24" s="268">
        <f>Charts!U24</f>
        <v>0.34806590328842041</v>
      </c>
      <c r="V24" s="268">
        <f>Charts!V24</f>
        <v>0.53360175357698114</v>
      </c>
      <c r="W24" s="273">
        <f>Charts!W24</f>
        <v>1.199041730020342</v>
      </c>
      <c r="X24" s="268">
        <f>Charts!X24</f>
        <v>1.9677523259161793</v>
      </c>
      <c r="Y24" s="229"/>
      <c r="Z24" s="30" t="str">
        <f>Charts!Z24</f>
        <v>Rel. CO/CO2 ratio, %</v>
      </c>
    </row>
    <row r="25" spans="1:32" hidden="1" x14ac:dyDescent="0.2">
      <c r="B25" s="282" t="str">
        <f>Charts!B25</f>
        <v>Rel. CO g/Net MJ</v>
      </c>
      <c r="C25" s="316"/>
      <c r="D25" s="284"/>
      <c r="E25" s="283">
        <f>Charts!E25</f>
        <v>1</v>
      </c>
      <c r="F25" s="283">
        <f>Charts!F25</f>
        <v>0.91416373705496778</v>
      </c>
      <c r="G25" s="284">
        <f>Charts!G25</f>
        <v>0.35652215673912652</v>
      </c>
      <c r="H25" s="283">
        <f>Charts!H25</f>
        <v>0.30874482080370397</v>
      </c>
      <c r="I25" s="284">
        <f>Charts!I25</f>
        <v>0.30907455865425054</v>
      </c>
      <c r="J25" s="284">
        <f>Charts!J25</f>
        <v>4.9445076534279056E-2</v>
      </c>
      <c r="K25" s="284">
        <f>Charts!K25</f>
        <v>0.21743148261538239</v>
      </c>
      <c r="L25" s="284">
        <f>Charts!L25</f>
        <v>3.0975902112335293E-2</v>
      </c>
      <c r="M25" s="284">
        <f>Charts!M25</f>
        <v>3.6193070438736423E-2</v>
      </c>
      <c r="N25" s="284">
        <f>Charts!N25</f>
        <v>0.44295494332684021</v>
      </c>
      <c r="O25" s="284">
        <f>Charts!O25</f>
        <v>0.38920821197636118</v>
      </c>
      <c r="P25" s="283">
        <f>Charts!P25</f>
        <v>0.33717921918628946</v>
      </c>
      <c r="Q25" s="284">
        <f>Charts!Q25</f>
        <v>0.25025201874441649</v>
      </c>
      <c r="R25" s="284">
        <f>Charts!R25</f>
        <v>0.2459691441234115</v>
      </c>
      <c r="S25" s="283">
        <f>Charts!S25</f>
        <v>0.13926045209657373</v>
      </c>
      <c r="T25" s="284">
        <f>Charts!T25</f>
        <v>0.14398171414154221</v>
      </c>
      <c r="U25" s="283">
        <f>Charts!U25</f>
        <v>0.23863563967276794</v>
      </c>
      <c r="V25" s="283">
        <f>Charts!V25</f>
        <v>0.38143885565251734</v>
      </c>
      <c r="W25" s="285">
        <f>Charts!W25</f>
        <v>1.0298852396578233</v>
      </c>
      <c r="X25" s="283">
        <f>Charts!X25</f>
        <v>1.661567703701136</v>
      </c>
      <c r="Y25" s="229"/>
      <c r="Z25" s="30" t="str">
        <f>Charts!Z25</f>
        <v>Rel. CO g/Net MJ</v>
      </c>
    </row>
    <row r="26" spans="1:32" s="299" customFormat="1" hidden="1" x14ac:dyDescent="0.2">
      <c r="A26" s="319"/>
      <c r="B26" s="298" t="str">
        <f>Charts!B26</f>
        <v>Est. CO reduction</v>
      </c>
      <c r="C26" s="317"/>
      <c r="D26" s="297"/>
      <c r="E26" s="304">
        <f>Charts!E26</f>
        <v>0</v>
      </c>
      <c r="F26" s="305">
        <f>Charts!F26</f>
        <v>8.5836262945032216E-2</v>
      </c>
      <c r="G26" s="300">
        <f>Charts!G26</f>
        <v>0.64347784326087343</v>
      </c>
      <c r="H26" s="305">
        <f>Charts!H26</f>
        <v>0.69125517919629598</v>
      </c>
      <c r="I26" s="300">
        <f>Charts!I26</f>
        <v>0.69092544134574951</v>
      </c>
      <c r="J26" s="300">
        <f>Charts!J26</f>
        <v>0.9505549234657209</v>
      </c>
      <c r="K26" s="300">
        <f>Charts!K26</f>
        <v>0.78256851738461763</v>
      </c>
      <c r="L26" s="300">
        <f>Charts!L26</f>
        <v>0.96902409788766475</v>
      </c>
      <c r="M26" s="300">
        <f>Charts!M26</f>
        <v>0.96380692956126357</v>
      </c>
      <c r="N26" s="300">
        <f>Charts!N26</f>
        <v>0.55704505667315973</v>
      </c>
      <c r="O26" s="300">
        <f>Charts!O26</f>
        <v>0.61079178802363887</v>
      </c>
      <c r="P26" s="305">
        <f>Charts!P26</f>
        <v>0.66282078081371054</v>
      </c>
      <c r="Q26" s="300">
        <f>Charts!Q26</f>
        <v>0.74974798125558351</v>
      </c>
      <c r="R26" s="300">
        <f>Charts!R26</f>
        <v>0.75403085587658847</v>
      </c>
      <c r="S26" s="305">
        <f>Charts!S26</f>
        <v>0.86073954790342633</v>
      </c>
      <c r="T26" s="306">
        <f>Charts!T26</f>
        <v>0.85601828585845774</v>
      </c>
      <c r="U26" s="305">
        <f>Charts!U26</f>
        <v>0.76136436032723209</v>
      </c>
      <c r="V26" s="305">
        <f>Charts!V26</f>
        <v>0.61856114434748266</v>
      </c>
      <c r="W26" s="301">
        <f>Charts!W26</f>
        <v>-2.9885239657823304E-2</v>
      </c>
      <c r="X26" s="305">
        <f>Charts!X26</f>
        <v>-0.66156770370113605</v>
      </c>
      <c r="Y26" s="297"/>
      <c r="Z26" s="30" t="str">
        <f>Charts!Z26</f>
        <v>Est. CO reduction</v>
      </c>
    </row>
    <row r="27" spans="1:32" hidden="1" x14ac:dyDescent="0.2">
      <c r="B27" s="286" t="str">
        <f>Charts!B27</f>
        <v>Rel. consumption, kg/hr AR</v>
      </c>
      <c r="C27" s="318"/>
      <c r="D27" s="288"/>
      <c r="E27" s="287">
        <f>Charts!E27</f>
        <v>1</v>
      </c>
      <c r="F27" s="287">
        <f>Charts!F27</f>
        <v>1.2326767259014277</v>
      </c>
      <c r="G27" s="288">
        <f>Charts!G27</f>
        <v>1.149823213479523</v>
      </c>
      <c r="H27" s="287">
        <f>Charts!H27</f>
        <v>0.68552743773124392</v>
      </c>
      <c r="I27" s="288">
        <f>Charts!I27</f>
        <v>0.60071204534642897</v>
      </c>
      <c r="J27" s="288">
        <f>Charts!J27</f>
        <v>1.2493821959099511</v>
      </c>
      <c r="K27" s="288">
        <f>Charts!K27</f>
        <v>2.0816305344449635</v>
      </c>
      <c r="L27" s="288">
        <f>Charts!L27</f>
        <v>1.2828497118732662</v>
      </c>
      <c r="M27" s="288">
        <f>Charts!M27</f>
        <v>1.1791749852099094</v>
      </c>
      <c r="N27" s="288">
        <f>Charts!N27</f>
        <v>0.93642211027257194</v>
      </c>
      <c r="O27" s="288">
        <f>Charts!O27</f>
        <v>1.0375765242322987</v>
      </c>
      <c r="P27" s="287">
        <f>Charts!P27</f>
        <v>1.4225987039204218</v>
      </c>
      <c r="Q27" s="288">
        <f>Charts!Q27</f>
        <v>1.0439714202115766</v>
      </c>
      <c r="R27" s="288">
        <f>Charts!R27</f>
        <v>1.2310545612157979</v>
      </c>
      <c r="S27" s="287">
        <f>Charts!S27</f>
        <v>1.2131084668406369</v>
      </c>
      <c r="T27" s="288">
        <f>Charts!T27</f>
        <v>1.1847366920578202</v>
      </c>
      <c r="U27" s="287">
        <f>Charts!U27</f>
        <v>0.8670062765310409</v>
      </c>
      <c r="V27" s="287">
        <f>Charts!V27</f>
        <v>1.5601975906597485</v>
      </c>
      <c r="W27" s="289">
        <f>Charts!W27</f>
        <v>0.63729865037624422</v>
      </c>
      <c r="X27" s="287">
        <f>Charts!X27</f>
        <v>0.42851758962372216</v>
      </c>
      <c r="Y27" s="229"/>
      <c r="Z27" s="30" t="str">
        <f>Charts!Z27</f>
        <v>Rel. consumption, kg/hr AR</v>
      </c>
    </row>
    <row r="28" spans="1:32" hidden="1" x14ac:dyDescent="0.2">
      <c r="B28" s="30" t="str">
        <f>Charts!B28</f>
        <v>Rel. Avg kW, Total</v>
      </c>
      <c r="C28" s="11"/>
      <c r="D28" s="229"/>
      <c r="E28" s="275">
        <f>Charts!E28</f>
        <v>1</v>
      </c>
      <c r="F28" s="268">
        <f>Charts!F28</f>
        <v>1.5796659382361196</v>
      </c>
      <c r="G28" s="229">
        <f>Charts!G28</f>
        <v>1.1498232134795241</v>
      </c>
      <c r="H28" s="268">
        <f>Charts!H28</f>
        <v>0.68552743773124469</v>
      </c>
      <c r="I28" s="229">
        <f>Charts!I28</f>
        <v>0.60071204534643174</v>
      </c>
      <c r="J28" s="229">
        <f>Charts!J28</f>
        <v>1.2493821959099451</v>
      </c>
      <c r="K28" s="229">
        <f>Charts!K28</f>
        <v>2.081630534444955</v>
      </c>
      <c r="L28" s="229">
        <f>Charts!L28</f>
        <v>1.2828497118732529</v>
      </c>
      <c r="M28" s="229">
        <f>Charts!M28</f>
        <v>1.1791749852098996</v>
      </c>
      <c r="N28" s="229">
        <f>Charts!N28</f>
        <v>0.93642211027256594</v>
      </c>
      <c r="O28" s="229">
        <f>Charts!O28</f>
        <v>1.0375765242322905</v>
      </c>
      <c r="P28" s="268">
        <f>Charts!P28</f>
        <v>1.4225987039204111</v>
      </c>
      <c r="Q28" s="229">
        <f>Charts!Q28</f>
        <v>1.043971420211562</v>
      </c>
      <c r="R28" s="229">
        <f>Charts!R28</f>
        <v>1.2310545612157862</v>
      </c>
      <c r="S28" s="268">
        <f>Charts!S28</f>
        <v>1.2131084668406433</v>
      </c>
      <c r="T28" s="229">
        <f>Charts!T28</f>
        <v>1.1847366920578062</v>
      </c>
      <c r="U28" s="268">
        <f>Charts!U28</f>
        <v>0.86700627653103879</v>
      </c>
      <c r="V28" s="268">
        <f>Charts!V28</f>
        <v>1.5601975906597616</v>
      </c>
      <c r="W28" s="273">
        <f>Charts!W28</f>
        <v>0.63729865037623734</v>
      </c>
      <c r="X28" s="268">
        <f>Charts!X28</f>
        <v>0.4285175896237135</v>
      </c>
      <c r="Y28" s="229"/>
      <c r="Z28" s="30" t="str">
        <f>Charts!Z28</f>
        <v>Rel. Avg kW, Total</v>
      </c>
    </row>
    <row r="29" spans="1:32" hidden="1" x14ac:dyDescent="0.2">
      <c r="B29" s="286" t="str">
        <f>Charts!B29</f>
        <v>Rel. Avg kW, Net to room</v>
      </c>
      <c r="C29" s="318"/>
      <c r="D29" s="288"/>
      <c r="E29" s="287">
        <f>Charts!E29</f>
        <v>1</v>
      </c>
      <c r="F29" s="287">
        <f>Charts!F29</f>
        <v>1.6052122338147676</v>
      </c>
      <c r="G29" s="288">
        <f>Charts!G29</f>
        <v>1.6448713496522542</v>
      </c>
      <c r="H29" s="287">
        <f>Charts!H29</f>
        <v>0.98273911740900377</v>
      </c>
      <c r="I29" s="288">
        <f>Charts!I29</f>
        <v>0.85835625151377437</v>
      </c>
      <c r="J29" s="288">
        <f>Charts!J29</f>
        <v>1.9790239091870818</v>
      </c>
      <c r="K29" s="288">
        <f>Charts!K29</f>
        <v>3.3027579486118341</v>
      </c>
      <c r="L29" s="288">
        <f>Charts!L29</f>
        <v>2.2948804641009009</v>
      </c>
      <c r="M29" s="288">
        <f>Charts!M29</f>
        <v>1.6866086506912612</v>
      </c>
      <c r="N29" s="288">
        <f>Charts!N29</f>
        <v>1.4779211461359447</v>
      </c>
      <c r="O29" s="288">
        <f>Charts!O29</f>
        <v>1.6679029401757499</v>
      </c>
      <c r="P29" s="287">
        <f>Charts!P29</f>
        <v>2.0642161281269535</v>
      </c>
      <c r="Q29" s="288">
        <f>Charts!Q29</f>
        <v>1.6521912303855901</v>
      </c>
      <c r="R29" s="288">
        <f>Charts!R29</f>
        <v>1.7802745440320986</v>
      </c>
      <c r="S29" s="287">
        <f>Charts!S29</f>
        <v>1.7126256857052735</v>
      </c>
      <c r="T29" s="288">
        <f>Charts!T29</f>
        <v>1.6963500768959299</v>
      </c>
      <c r="U29" s="287">
        <f>Charts!U29</f>
        <v>1.3408167743719983</v>
      </c>
      <c r="V29" s="287">
        <f>Charts!V29</f>
        <v>2.2751265230246411</v>
      </c>
      <c r="W29" s="289">
        <f>Charts!W29</f>
        <v>0.72931415704164859</v>
      </c>
      <c r="X29" s="287">
        <f>Charts!X29</f>
        <v>0.46798640347510484</v>
      </c>
      <c r="Y29" s="229"/>
      <c r="Z29" s="30" t="str">
        <f>Charts!Z29</f>
        <v>Rel. Avg kW, Net to room</v>
      </c>
    </row>
    <row r="30" spans="1:32" s="4" customFormat="1" hidden="1" x14ac:dyDescent="0.2">
      <c r="A30" s="319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</row>
    <row r="31" spans="1:32" s="4" customFormat="1" hidden="1" x14ac:dyDescent="0.2">
      <c r="A31" s="319"/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</row>
    <row r="32" spans="1:32" s="4" customFormat="1" hidden="1" x14ac:dyDescent="0.2">
      <c r="A32" s="31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35" s="4" customFormat="1" x14ac:dyDescent="0.2">
      <c r="A33" s="319"/>
      <c r="B33" s="229"/>
      <c r="C33" s="229"/>
      <c r="D33" s="229" t="s">
        <v>318</v>
      </c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</row>
    <row r="34" spans="1:35" s="4" customFormat="1" ht="15" thickBot="1" x14ac:dyDescent="0.25">
      <c r="A34" s="319"/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</row>
    <row r="35" spans="1:35" s="4" customFormat="1" x14ac:dyDescent="0.2">
      <c r="A35" s="319"/>
      <c r="B35" s="229"/>
      <c r="C35" s="229"/>
      <c r="D35" s="350" t="s">
        <v>298</v>
      </c>
      <c r="E35" s="351" t="s">
        <v>304</v>
      </c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</row>
    <row r="36" spans="1:35" s="4" customFormat="1" x14ac:dyDescent="0.2">
      <c r="A36" s="319"/>
      <c r="B36" s="229"/>
      <c r="C36" s="229"/>
      <c r="D36" s="352" t="s">
        <v>302</v>
      </c>
      <c r="E36" s="355">
        <v>0.8</v>
      </c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</row>
    <row r="37" spans="1:35" s="4" customFormat="1" x14ac:dyDescent="0.2">
      <c r="A37" s="319"/>
      <c r="B37" s="229"/>
      <c r="C37" s="229"/>
      <c r="D37" s="352" t="s">
        <v>303</v>
      </c>
      <c r="E37" s="356">
        <v>0.5</v>
      </c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</row>
    <row r="38" spans="1:35" s="4" customFormat="1" x14ac:dyDescent="0.2">
      <c r="A38" s="319"/>
      <c r="B38" s="229"/>
      <c r="C38" s="229"/>
      <c r="D38" s="352" t="s">
        <v>301</v>
      </c>
      <c r="E38" s="356">
        <v>0.3</v>
      </c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</row>
    <row r="39" spans="1:35" s="4" customFormat="1" x14ac:dyDescent="0.2">
      <c r="A39" s="319"/>
      <c r="B39" s="229"/>
      <c r="C39" s="229"/>
      <c r="D39" s="352" t="s">
        <v>300</v>
      </c>
      <c r="E39" s="357">
        <v>2.68</v>
      </c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</row>
    <row r="40" spans="1:35" s="4" customFormat="1" ht="15" thickBot="1" x14ac:dyDescent="0.25">
      <c r="A40" s="319"/>
      <c r="B40" s="229"/>
      <c r="C40" s="229"/>
      <c r="D40" s="353" t="s">
        <v>305</v>
      </c>
      <c r="E40" s="354">
        <f>E39/(1-E38)</f>
        <v>3.8285714285714292</v>
      </c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</row>
    <row r="41" spans="1:35" s="4" customFormat="1" x14ac:dyDescent="0.2">
      <c r="A41" s="319"/>
      <c r="B41" s="229"/>
      <c r="C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B41" s="229"/>
      <c r="AC41" s="229"/>
      <c r="AD41" s="229"/>
      <c r="AE41" s="229"/>
      <c r="AF41" s="229"/>
    </row>
    <row r="42" spans="1:35" s="4" customFormat="1" ht="15" thickBot="1" x14ac:dyDescent="0.25">
      <c r="A42" s="319"/>
      <c r="C42" s="229"/>
      <c r="D42" s="229"/>
      <c r="E42" s="229"/>
      <c r="F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 t="s">
        <v>317</v>
      </c>
      <c r="AC42" s="229"/>
      <c r="AD42" s="229"/>
      <c r="AE42" s="229"/>
      <c r="AF42" s="229"/>
    </row>
    <row r="43" spans="1:35" s="4" customFormat="1" hidden="1" x14ac:dyDescent="0.2">
      <c r="A43" s="319"/>
      <c r="B43" s="229"/>
      <c r="C43" s="229"/>
      <c r="D43" s="229"/>
      <c r="E43" s="229"/>
      <c r="F43" s="229"/>
      <c r="G43" s="339" t="s">
        <v>296</v>
      </c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</row>
    <row r="44" spans="1:35" ht="15" hidden="1" thickBot="1" x14ac:dyDescent="0.25">
      <c r="A44" t="s">
        <v>279</v>
      </c>
      <c r="B44">
        <v>4</v>
      </c>
      <c r="D44">
        <v>5</v>
      </c>
      <c r="E44">
        <v>6</v>
      </c>
      <c r="F44">
        <v>7</v>
      </c>
      <c r="G44">
        <v>8</v>
      </c>
      <c r="H44">
        <v>9</v>
      </c>
      <c r="I44">
        <v>10</v>
      </c>
      <c r="J44">
        <v>11</v>
      </c>
      <c r="K44">
        <v>12</v>
      </c>
      <c r="L44">
        <v>13</v>
      </c>
      <c r="M44">
        <v>14</v>
      </c>
      <c r="N44">
        <v>15</v>
      </c>
      <c r="O44">
        <v>16</v>
      </c>
      <c r="P44">
        <v>19</v>
      </c>
      <c r="Q44">
        <v>20</v>
      </c>
      <c r="R44">
        <v>21</v>
      </c>
      <c r="S44">
        <v>22</v>
      </c>
      <c r="T44">
        <v>23</v>
      </c>
      <c r="U44">
        <v>24</v>
      </c>
      <c r="V44">
        <v>25</v>
      </c>
      <c r="W44">
        <v>26</v>
      </c>
      <c r="X44">
        <v>27</v>
      </c>
      <c r="Y44">
        <v>28</v>
      </c>
      <c r="Z44">
        <v>29</v>
      </c>
    </row>
    <row r="45" spans="1:35" s="321" customFormat="1" ht="36.75" customHeight="1" x14ac:dyDescent="0.2">
      <c r="A45" s="322" t="s">
        <v>281</v>
      </c>
      <c r="B45" s="323" t="str">
        <f t="shared" ref="B45:B65" ca="1" si="0">INDIRECT($A45&amp;B$44)</f>
        <v>Test Number</v>
      </c>
      <c r="C45" s="324"/>
      <c r="D45" s="324" t="s">
        <v>257</v>
      </c>
      <c r="E45" s="325" t="s">
        <v>2</v>
      </c>
      <c r="F45" s="325" t="str">
        <f>B7</f>
        <v>Moisture, %</v>
      </c>
      <c r="G45" s="325" t="str">
        <f>B8</f>
        <v>Ignition method</v>
      </c>
      <c r="H45" s="325" t="str">
        <f>B9</f>
        <v>Burn, minutes</v>
      </c>
      <c r="I45" s="325" t="str">
        <f>B10</f>
        <v>Thermal Eff, %</v>
      </c>
      <c r="J45" s="325" t="str">
        <f>B11</f>
        <v>PM 2.5 mg/Net MJ</v>
      </c>
      <c r="K45" s="325" t="str">
        <f>B12</f>
        <v>CO g/ Net MJ</v>
      </c>
      <c r="L45" s="325" t="str">
        <f>B13</f>
        <v>CO/CO2 ratio, %</v>
      </c>
      <c r="M45" s="325" t="str">
        <f>B14</f>
        <v>Consumption, kg/hr AR</v>
      </c>
      <c r="N45" s="325" t="str">
        <f>B15</f>
        <v>Avg KW, Total</v>
      </c>
      <c r="O45" s="326" t="str">
        <f>B16</f>
        <v>Avg kW, Net to room</v>
      </c>
      <c r="P45" s="323" t="str">
        <f t="shared" ref="P45:Z60" ca="1" si="1">INDIRECT($A45&amp;P$44)</f>
        <v>Rel. Test length, minutes</v>
      </c>
      <c r="Q45" s="325" t="str">
        <f t="shared" ca="1" si="1"/>
        <v>Rel. Thermal efficiency, %</v>
      </c>
      <c r="R45" s="323" t="str">
        <f t="shared" ca="1" si="1"/>
        <v>Est. fuel saving</v>
      </c>
      <c r="S45" s="325" t="str">
        <f t="shared" ca="1" si="1"/>
        <v>Rel. PM 2.5 mg/Net MJ</v>
      </c>
      <c r="T45" s="325" t="str">
        <f t="shared" ca="1" si="1"/>
        <v>Est. PM2.5 reduction</v>
      </c>
      <c r="U45" s="325" t="str">
        <f t="shared" ca="1" si="1"/>
        <v>Rel. CO/CO2 ratio, %</v>
      </c>
      <c r="V45" s="325" t="str">
        <f t="shared" ca="1" si="1"/>
        <v>Rel. CO g/Net MJ</v>
      </c>
      <c r="W45" s="326" t="str">
        <f t="shared" ca="1" si="1"/>
        <v>Est. CO reduction</v>
      </c>
      <c r="X45" s="325" t="str">
        <f t="shared" ca="1" si="1"/>
        <v>Rel. consumption, kg/hr AR</v>
      </c>
      <c r="Y45" s="325" t="str">
        <f t="shared" ca="1" si="1"/>
        <v>Rel. Avg kW, Total</v>
      </c>
      <c r="Z45" s="325" t="str">
        <f t="shared" ca="1" si="1"/>
        <v>Rel. Avg kW, Net to room</v>
      </c>
      <c r="AA45" s="323" t="s">
        <v>315</v>
      </c>
      <c r="AB45" s="325" t="s">
        <v>306</v>
      </c>
      <c r="AC45" s="325" t="s">
        <v>307</v>
      </c>
      <c r="AD45" s="325" t="s">
        <v>308</v>
      </c>
      <c r="AE45" s="325" t="s">
        <v>310</v>
      </c>
      <c r="AF45" s="325" t="s">
        <v>311</v>
      </c>
      <c r="AG45" s="325" t="s">
        <v>312</v>
      </c>
      <c r="AH45" s="325" t="s">
        <v>316</v>
      </c>
      <c r="AI45" s="326" t="s">
        <v>313</v>
      </c>
    </row>
    <row r="46" spans="1:35" x14ac:dyDescent="0.2">
      <c r="A46" s="3" t="s">
        <v>259</v>
      </c>
      <c r="B46" s="328" t="str">
        <f t="shared" ca="1" si="0"/>
        <v>081</v>
      </c>
      <c r="C46" s="11"/>
      <c r="D46" s="11" t="str">
        <f t="shared" ref="D46:O46" ca="1" si="2">INDIRECT($A46&amp;D$44)</f>
        <v>081 Avg Traditional</v>
      </c>
      <c r="E46" s="11" t="str">
        <f t="shared" ca="1" si="2"/>
        <v>Nalaikh</v>
      </c>
      <c r="F46" s="11">
        <f t="shared" ca="1" si="2"/>
        <v>20.7</v>
      </c>
      <c r="G46" s="11" t="str">
        <f t="shared" ca="1" si="2"/>
        <v>Front lit, wood</v>
      </c>
      <c r="H46" s="229">
        <f t="shared" ca="1" si="2"/>
        <v>194.33333333116025</v>
      </c>
      <c r="I46" s="229">
        <f t="shared" ca="1" si="2"/>
        <v>49.844070038266125</v>
      </c>
      <c r="J46" s="229">
        <f t="shared" ca="1" si="2"/>
        <v>794.2794527200889</v>
      </c>
      <c r="K46" s="229">
        <f t="shared" ca="1" si="2"/>
        <v>16.614125994315067</v>
      </c>
      <c r="L46" s="229">
        <f t="shared" ca="1" si="2"/>
        <v>9.553985472258324</v>
      </c>
      <c r="M46" s="229">
        <f t="shared" ca="1" si="2"/>
        <v>1.6170697701328181</v>
      </c>
      <c r="N46" s="284">
        <f t="shared" ca="1" si="2"/>
        <v>5.3775758475436231</v>
      </c>
      <c r="O46" s="333">
        <f t="shared" ca="1" si="2"/>
        <v>2.6804026718105267</v>
      </c>
      <c r="P46" s="335">
        <f t="shared" ca="1" si="1"/>
        <v>1</v>
      </c>
      <c r="Q46" s="330">
        <f t="shared" ca="1" si="1"/>
        <v>1</v>
      </c>
      <c r="R46" s="340">
        <f t="shared" ca="1" si="1"/>
        <v>0</v>
      </c>
      <c r="S46" s="330">
        <f t="shared" ca="1" si="1"/>
        <v>1</v>
      </c>
      <c r="T46" s="294">
        <f t="shared" ca="1" si="1"/>
        <v>0</v>
      </c>
      <c r="U46" s="330">
        <f t="shared" ca="1" si="1"/>
        <v>1</v>
      </c>
      <c r="V46" s="330">
        <f t="shared" ca="1" si="1"/>
        <v>1</v>
      </c>
      <c r="W46" s="342">
        <f t="shared" ca="1" si="1"/>
        <v>0</v>
      </c>
      <c r="X46" s="330">
        <f t="shared" ca="1" si="1"/>
        <v>1</v>
      </c>
      <c r="Y46" s="330">
        <f t="shared" ca="1" si="1"/>
        <v>1</v>
      </c>
      <c r="Z46" s="330">
        <f t="shared" ca="1" si="1"/>
        <v>1</v>
      </c>
      <c r="AA46" s="344" t="s">
        <v>309</v>
      </c>
      <c r="AB46" s="345" t="s">
        <v>309</v>
      </c>
      <c r="AC46" s="345" t="s">
        <v>309</v>
      </c>
      <c r="AD46" s="345" t="s">
        <v>309</v>
      </c>
      <c r="AE46" s="345" t="s">
        <v>309</v>
      </c>
      <c r="AF46" s="345" t="s">
        <v>309</v>
      </c>
      <c r="AG46" s="345" t="s">
        <v>314</v>
      </c>
      <c r="AH46" s="345" t="s">
        <v>309</v>
      </c>
      <c r="AI46" s="346" t="s">
        <v>309</v>
      </c>
    </row>
    <row r="47" spans="1:35" x14ac:dyDescent="0.2">
      <c r="A47" s="3" t="s">
        <v>260</v>
      </c>
      <c r="B47" s="328" t="str">
        <f t="shared" ca="1" si="0"/>
        <v>091</v>
      </c>
      <c r="C47" s="11"/>
      <c r="D47" s="11" t="str">
        <f t="shared" ref="D47:M56" ca="1" si="3">INDIRECT($A47&amp;D$44)</f>
        <v>091 Trad Dry Coal</v>
      </c>
      <c r="E47" s="11" t="str">
        <f t="shared" ca="1" si="3"/>
        <v>Dry Nalaikh</v>
      </c>
      <c r="F47" s="11">
        <f t="shared" ca="1" si="3"/>
        <v>9</v>
      </c>
      <c r="G47" s="11" t="str">
        <f t="shared" ca="1" si="3"/>
        <v>Front lit, wood</v>
      </c>
      <c r="H47" s="229">
        <f t="shared" ca="1" si="3"/>
        <v>133.16666665719822</v>
      </c>
      <c r="I47" s="229">
        <f t="shared" ca="1" si="3"/>
        <v>50.650146383409208</v>
      </c>
      <c r="J47" s="229">
        <f t="shared" ca="1" si="3"/>
        <v>201.34000727559669</v>
      </c>
      <c r="K47" s="229">
        <f t="shared" ca="1" si="3"/>
        <v>15.188031506865144</v>
      </c>
      <c r="L47" s="229">
        <f t="shared" ca="1" si="3"/>
        <v>9.2069775308256698</v>
      </c>
      <c r="M47" s="229">
        <f t="shared" ca="1" si="3"/>
        <v>1.9933242698014964</v>
      </c>
      <c r="N47" s="284">
        <f t="shared" ref="N47:N65" ca="1" si="4">INDIRECT($A47&amp;N$44)</f>
        <v>8.4947733966458934</v>
      </c>
      <c r="O47" s="333">
        <f t="shared" ref="O47:O65" ca="1" si="5">INDIRECT($A47&amp;O$44)</f>
        <v>4.3026151603400473</v>
      </c>
      <c r="P47" s="335">
        <f t="shared" ca="1" si="1"/>
        <v>0.68524871350954031</v>
      </c>
      <c r="Q47" s="330">
        <f t="shared" ca="1" si="1"/>
        <v>1.0161719607673338</v>
      </c>
      <c r="R47" s="340">
        <f t="shared" ca="1" si="1"/>
        <v>1.5914590632004844E-2</v>
      </c>
      <c r="S47" s="330">
        <f t="shared" ca="1" si="1"/>
        <v>0.25348761898106242</v>
      </c>
      <c r="T47" s="294">
        <f t="shared" ca="1" si="1"/>
        <v>0.74651238101893758</v>
      </c>
      <c r="U47" s="330">
        <f t="shared" ca="1" si="1"/>
        <v>0.96367924753075529</v>
      </c>
      <c r="V47" s="330">
        <f t="shared" ca="1" si="1"/>
        <v>0.91416373705496778</v>
      </c>
      <c r="W47" s="342">
        <f t="shared" ca="1" si="1"/>
        <v>8.5836262945032216E-2</v>
      </c>
      <c r="X47" s="330">
        <f t="shared" ca="1" si="1"/>
        <v>1.2326767259014277</v>
      </c>
      <c r="Y47" s="330">
        <f t="shared" ca="1" si="1"/>
        <v>1.5796659382361196</v>
      </c>
      <c r="Z47" s="330">
        <f t="shared" ca="1" si="1"/>
        <v>1.6052122338147676</v>
      </c>
      <c r="AA47" s="344" t="s">
        <v>309</v>
      </c>
      <c r="AB47" s="345" t="s">
        <v>309</v>
      </c>
      <c r="AC47" s="345" t="s">
        <v>309</v>
      </c>
      <c r="AD47" s="345" t="s">
        <v>309</v>
      </c>
      <c r="AE47" s="345" t="s">
        <v>309</v>
      </c>
      <c r="AF47" s="345" t="s">
        <v>309</v>
      </c>
      <c r="AG47" s="345" t="s">
        <v>314</v>
      </c>
      <c r="AH47" s="345" t="s">
        <v>309</v>
      </c>
      <c r="AI47" s="346" t="s">
        <v>309</v>
      </c>
    </row>
    <row r="48" spans="1:35" x14ac:dyDescent="0.2">
      <c r="A48" s="3" t="s">
        <v>261</v>
      </c>
      <c r="B48" s="328">
        <f t="shared" ca="1" si="0"/>
        <v>106</v>
      </c>
      <c r="C48" s="11"/>
      <c r="D48" s="11" t="str">
        <f t="shared" ca="1" si="3"/>
        <v>106 ELCD MM-0</v>
      </c>
      <c r="E48" s="11" t="str">
        <f t="shared" ca="1" si="3"/>
        <v>Nalaikh</v>
      </c>
      <c r="F48" s="11">
        <f t="shared" ca="1" si="3"/>
        <v>26.1</v>
      </c>
      <c r="G48" s="11" t="str">
        <f t="shared" ca="1" si="3"/>
        <v>End Lit, wood</v>
      </c>
      <c r="H48" s="229">
        <f t="shared" ca="1" si="3"/>
        <v>133.33333935588598</v>
      </c>
      <c r="I48" s="229">
        <f t="shared" ca="1" si="3"/>
        <v>71.304076830993907</v>
      </c>
      <c r="J48" s="229">
        <f t="shared" ca="1" si="3"/>
        <v>107.24320456851666</v>
      </c>
      <c r="K48" s="229">
        <f t="shared" ca="1" si="3"/>
        <v>5.9233040318287928</v>
      </c>
      <c r="L48" s="229">
        <f t="shared" ca="1" si="3"/>
        <v>4.6548214304240085</v>
      </c>
      <c r="M48" s="229">
        <f t="shared" ca="1" si="3"/>
        <v>1.8593443595147106</v>
      </c>
      <c r="N48" s="284">
        <f t="shared" ca="1" si="4"/>
        <v>6.1832615417524837</v>
      </c>
      <c r="O48" s="333">
        <f t="shared" ca="1" si="5"/>
        <v>4.4089175603924895</v>
      </c>
      <c r="P48" s="335">
        <f t="shared" ca="1" si="1"/>
        <v>0.68610637748221415</v>
      </c>
      <c r="Q48" s="330">
        <f t="shared" ca="1" si="1"/>
        <v>1.4305428263834108</v>
      </c>
      <c r="R48" s="340">
        <f t="shared" ca="1" si="1"/>
        <v>0.30096465372649928</v>
      </c>
      <c r="S48" s="330">
        <f t="shared" ca="1" si="1"/>
        <v>0.13501948741246125</v>
      </c>
      <c r="T48" s="294">
        <f t="shared" ca="1" si="1"/>
        <v>0.86498051258753872</v>
      </c>
      <c r="U48" s="330">
        <f t="shared" ca="1" si="1"/>
        <v>0.48721252967571499</v>
      </c>
      <c r="V48" s="330">
        <f t="shared" ca="1" si="1"/>
        <v>0.35652215673912652</v>
      </c>
      <c r="W48" s="342">
        <f t="shared" ca="1" si="1"/>
        <v>0.64347784326087343</v>
      </c>
      <c r="X48" s="330">
        <f t="shared" ca="1" si="1"/>
        <v>1.149823213479523</v>
      </c>
      <c r="Y48" s="330">
        <f t="shared" ca="1" si="1"/>
        <v>1.1498232134795241</v>
      </c>
      <c r="Z48" s="330">
        <f t="shared" ca="1" si="1"/>
        <v>1.6448713496522542</v>
      </c>
      <c r="AA48" s="344" t="s">
        <v>309</v>
      </c>
      <c r="AB48" s="345" t="s">
        <v>309</v>
      </c>
      <c r="AC48" s="345" t="s">
        <v>309</v>
      </c>
      <c r="AD48" s="345" t="s">
        <v>309</v>
      </c>
      <c r="AE48" s="345" t="s">
        <v>309</v>
      </c>
      <c r="AF48" s="345" t="s">
        <v>309</v>
      </c>
      <c r="AG48" s="345" t="s">
        <v>309</v>
      </c>
      <c r="AH48" s="345" t="s">
        <v>309</v>
      </c>
      <c r="AI48" s="346" t="s">
        <v>309</v>
      </c>
    </row>
    <row r="49" spans="1:35" x14ac:dyDescent="0.2">
      <c r="A49" s="3" t="s">
        <v>262</v>
      </c>
      <c r="B49" s="328">
        <f t="shared" ca="1" si="0"/>
        <v>111</v>
      </c>
      <c r="C49" s="11"/>
      <c r="D49" s="11" t="str">
        <f t="shared" ca="1" si="3"/>
        <v>111 Anard+Gas</v>
      </c>
      <c r="E49" s="11" t="str">
        <f t="shared" ca="1" si="3"/>
        <v>Nalaikh</v>
      </c>
      <c r="F49" s="11">
        <f t="shared" ca="1" si="3"/>
        <v>26.1</v>
      </c>
      <c r="G49" s="11" t="str">
        <f t="shared" ca="1" si="3"/>
        <v>Propane + wood</v>
      </c>
      <c r="H49" s="229">
        <f t="shared" ca="1" si="3"/>
        <v>283.19999999483116</v>
      </c>
      <c r="I49" s="229">
        <f t="shared" ca="1" si="3"/>
        <v>71.454058147679689</v>
      </c>
      <c r="J49" s="229">
        <f t="shared" ca="1" si="3"/>
        <v>56.002703205154056</v>
      </c>
      <c r="K49" s="229">
        <f t="shared" ca="1" si="3"/>
        <v>5.1295253529249658</v>
      </c>
      <c r="L49" s="229">
        <f t="shared" ca="1" si="3"/>
        <v>4.014806735903707</v>
      </c>
      <c r="M49" s="229">
        <f t="shared" ca="1" si="3"/>
        <v>1.1085456961518023</v>
      </c>
      <c r="N49" s="284">
        <f t="shared" ca="1" si="4"/>
        <v>3.6864757919720064</v>
      </c>
      <c r="O49" s="333">
        <f t="shared" ca="1" si="5"/>
        <v>2.6341365559958128</v>
      </c>
      <c r="P49" s="335">
        <f t="shared" ca="1" si="1"/>
        <v>1.4572898799210874</v>
      </c>
      <c r="Q49" s="330">
        <f t="shared" ca="1" si="1"/>
        <v>1.4335518366141291</v>
      </c>
      <c r="R49" s="340">
        <f t="shared" ca="1" si="1"/>
        <v>0.30243192156770871</v>
      </c>
      <c r="S49" s="330">
        <f t="shared" ca="1" si="1"/>
        <v>7.0507556267969965E-2</v>
      </c>
      <c r="T49" s="294">
        <f t="shared" ca="1" si="1"/>
        <v>0.92949244373202999</v>
      </c>
      <c r="U49" s="330">
        <f t="shared" ca="1" si="1"/>
        <v>0.42022324061109406</v>
      </c>
      <c r="V49" s="330">
        <f t="shared" ca="1" si="1"/>
        <v>0.30874482080370397</v>
      </c>
      <c r="W49" s="342">
        <f t="shared" ca="1" si="1"/>
        <v>0.69125517919629598</v>
      </c>
      <c r="X49" s="330">
        <f t="shared" ca="1" si="1"/>
        <v>0.68552743773124392</v>
      </c>
      <c r="Y49" s="330">
        <f t="shared" ca="1" si="1"/>
        <v>0.68552743773124469</v>
      </c>
      <c r="Z49" s="330">
        <f t="shared" ca="1" si="1"/>
        <v>0.98273911740900377</v>
      </c>
      <c r="AA49" s="344" t="s">
        <v>314</v>
      </c>
      <c r="AB49" s="345" t="s">
        <v>309</v>
      </c>
      <c r="AC49" s="345" t="s">
        <v>314</v>
      </c>
      <c r="AD49" s="345" t="s">
        <v>309</v>
      </c>
      <c r="AE49" s="345" t="s">
        <v>309</v>
      </c>
      <c r="AF49" s="345" t="s">
        <v>314</v>
      </c>
      <c r="AG49" s="345" t="s">
        <v>309</v>
      </c>
      <c r="AH49" s="345" t="s">
        <v>314</v>
      </c>
      <c r="AI49" s="346" t="s">
        <v>314</v>
      </c>
    </row>
    <row r="50" spans="1:35" x14ac:dyDescent="0.2">
      <c r="A50" s="3" t="s">
        <v>263</v>
      </c>
      <c r="B50" s="328">
        <f t="shared" ca="1" si="0"/>
        <v>112</v>
      </c>
      <c r="C50" s="11"/>
      <c r="D50" s="11" t="str">
        <f t="shared" ca="1" si="3"/>
        <v>112 Anard+diesel</v>
      </c>
      <c r="E50" s="11" t="str">
        <f t="shared" ca="1" si="3"/>
        <v>Nalaikh</v>
      </c>
      <c r="F50" s="11">
        <f t="shared" ca="1" si="3"/>
        <v>26.1</v>
      </c>
      <c r="G50" s="11" t="str">
        <f t="shared" ca="1" si="3"/>
        <v>Diesel + wood</v>
      </c>
      <c r="H50" s="229">
        <f t="shared" ca="1" si="3"/>
        <v>284.64999999850988</v>
      </c>
      <c r="I50" s="229">
        <f t="shared" ca="1" si="3"/>
        <v>71.222092930669561</v>
      </c>
      <c r="J50" s="229">
        <f t="shared" ca="1" si="3"/>
        <v>12.385523765523494</v>
      </c>
      <c r="K50" s="229">
        <f t="shared" ca="1" si="3"/>
        <v>5.1350036591190404</v>
      </c>
      <c r="L50" s="229">
        <f t="shared" ca="1" si="3"/>
        <v>4.0056962385505246</v>
      </c>
      <c r="M50" s="229">
        <f t="shared" ca="1" si="3"/>
        <v>0.97139328908436484</v>
      </c>
      <c r="N50" s="284">
        <f t="shared" ca="1" si="4"/>
        <v>3.2303745863835007</v>
      </c>
      <c r="O50" s="333">
        <f t="shared" ca="1" si="5"/>
        <v>2.3007403899227894</v>
      </c>
      <c r="P50" s="335">
        <f t="shared" ca="1" si="1"/>
        <v>1.4647512864581111</v>
      </c>
      <c r="Q50" s="330">
        <f t="shared" ca="1" si="1"/>
        <v>1.4288980188815072</v>
      </c>
      <c r="R50" s="340">
        <f t="shared" ca="1" si="1"/>
        <v>0.30015999267549831</v>
      </c>
      <c r="S50" s="330">
        <f t="shared" ca="1" si="1"/>
        <v>1.5593408243292757E-2</v>
      </c>
      <c r="T50" s="294">
        <f t="shared" ca="1" si="1"/>
        <v>0.98440659175670719</v>
      </c>
      <c r="U50" s="330">
        <f t="shared" ca="1" si="1"/>
        <v>0.4192696597856222</v>
      </c>
      <c r="V50" s="330">
        <f t="shared" ca="1" si="1"/>
        <v>0.30907455865425054</v>
      </c>
      <c r="W50" s="342">
        <f t="shared" ca="1" si="1"/>
        <v>0.69092544134574951</v>
      </c>
      <c r="X50" s="330">
        <f t="shared" ca="1" si="1"/>
        <v>0.60071204534642897</v>
      </c>
      <c r="Y50" s="330">
        <f t="shared" ca="1" si="1"/>
        <v>0.60071204534643174</v>
      </c>
      <c r="Z50" s="330">
        <f t="shared" ca="1" si="1"/>
        <v>0.85835625151377437</v>
      </c>
      <c r="AA50" s="344" t="s">
        <v>314</v>
      </c>
      <c r="AB50" s="345" t="s">
        <v>309</v>
      </c>
      <c r="AC50" s="345" t="s">
        <v>314</v>
      </c>
      <c r="AD50" s="345" t="s">
        <v>309</v>
      </c>
      <c r="AE50" s="345" t="s">
        <v>309</v>
      </c>
      <c r="AF50" s="345" t="s">
        <v>314</v>
      </c>
      <c r="AG50" s="345" t="s">
        <v>309</v>
      </c>
      <c r="AH50" s="345" t="s">
        <v>314</v>
      </c>
      <c r="AI50" s="346" t="s">
        <v>314</v>
      </c>
    </row>
    <row r="51" spans="1:35" x14ac:dyDescent="0.2">
      <c r="A51" s="3" t="s">
        <v>264</v>
      </c>
      <c r="B51" s="328">
        <f t="shared" ca="1" si="0"/>
        <v>114</v>
      </c>
      <c r="C51" s="11"/>
      <c r="D51" s="11" t="str">
        <f t="shared" ca="1" si="3"/>
        <v>114 GTZ 7.4</v>
      </c>
      <c r="E51" s="11" t="str">
        <f t="shared" ca="1" si="3"/>
        <v>Nalaikh</v>
      </c>
      <c r="F51" s="11">
        <f t="shared" ca="1" si="3"/>
        <v>26.1</v>
      </c>
      <c r="G51" s="11" t="str">
        <f t="shared" ca="1" si="3"/>
        <v>Top lit, wood</v>
      </c>
      <c r="H51" s="229">
        <f t="shared" ca="1" si="3"/>
        <v>150.33333333441988</v>
      </c>
      <c r="I51" s="229">
        <f t="shared" ca="1" si="3"/>
        <v>78.953107111536141</v>
      </c>
      <c r="J51" s="229">
        <f t="shared" ca="1" si="3"/>
        <v>0.81230156644577045</v>
      </c>
      <c r="K51" s="229">
        <f t="shared" ca="1" si="3"/>
        <v>0.82148673133906358</v>
      </c>
      <c r="L51" s="229">
        <f t="shared" ca="1" si="3"/>
        <v>0.68772004631173134</v>
      </c>
      <c r="M51" s="229">
        <f t="shared" ca="1" si="3"/>
        <v>2.0203381803481402</v>
      </c>
      <c r="N51" s="284">
        <f t="shared" ca="1" si="4"/>
        <v>6.7186475210763357</v>
      </c>
      <c r="O51" s="333">
        <f t="shared" ca="1" si="5"/>
        <v>5.3045809737619676</v>
      </c>
      <c r="P51" s="335">
        <f t="shared" ca="1" si="1"/>
        <v>0.77358490567461891</v>
      </c>
      <c r="Q51" s="330">
        <f t="shared" ca="1" si="1"/>
        <v>1.5840020096858567</v>
      </c>
      <c r="R51" s="340">
        <f t="shared" ca="1" si="1"/>
        <v>0.36868766965875088</v>
      </c>
      <c r="S51" s="330">
        <f t="shared" ca="1" si="1"/>
        <v>1.0226898903955819E-3</v>
      </c>
      <c r="T51" s="294">
        <f t="shared" ca="1" si="1"/>
        <v>0.99897731010960444</v>
      </c>
      <c r="U51" s="330">
        <f t="shared" ca="1" si="1"/>
        <v>7.1982530045565526E-2</v>
      </c>
      <c r="V51" s="330">
        <f t="shared" ca="1" si="1"/>
        <v>4.9445076534279056E-2</v>
      </c>
      <c r="W51" s="342">
        <f t="shared" ca="1" si="1"/>
        <v>0.9505549234657209</v>
      </c>
      <c r="X51" s="330">
        <f t="shared" ca="1" si="1"/>
        <v>1.2493821959099511</v>
      </c>
      <c r="Y51" s="330">
        <f t="shared" ca="1" si="1"/>
        <v>1.2493821959099451</v>
      </c>
      <c r="Z51" s="330">
        <f t="shared" ca="1" si="1"/>
        <v>1.9790239091870818</v>
      </c>
      <c r="AA51" s="344" t="s">
        <v>309</v>
      </c>
      <c r="AB51" s="345" t="s">
        <v>309</v>
      </c>
      <c r="AC51" s="345" t="s">
        <v>314</v>
      </c>
      <c r="AD51" s="345" t="s">
        <v>309</v>
      </c>
      <c r="AE51" s="345" t="s">
        <v>314</v>
      </c>
      <c r="AF51" s="345" t="s">
        <v>309</v>
      </c>
      <c r="AG51" s="345" t="s">
        <v>309</v>
      </c>
      <c r="AH51" s="345" t="s">
        <v>309</v>
      </c>
      <c r="AI51" s="346" t="s">
        <v>314</v>
      </c>
    </row>
    <row r="52" spans="1:35" x14ac:dyDescent="0.2">
      <c r="A52" s="3" t="s">
        <v>265</v>
      </c>
      <c r="B52" s="328">
        <f t="shared" ca="1" si="0"/>
        <v>115</v>
      </c>
      <c r="C52" s="11"/>
      <c r="D52" s="11" t="str">
        <f t="shared" ca="1" si="3"/>
        <v>115 Silver T-0126</v>
      </c>
      <c r="E52" s="11" t="str">
        <f t="shared" ca="1" si="3"/>
        <v>Nalaikh</v>
      </c>
      <c r="F52" s="11">
        <f t="shared" ca="1" si="3"/>
        <v>26.1</v>
      </c>
      <c r="G52" s="11" t="str">
        <f t="shared" ca="1" si="3"/>
        <v>Top lit, wood</v>
      </c>
      <c r="H52" s="229">
        <f t="shared" ca="1" si="3"/>
        <v>194.33333333116025</v>
      </c>
      <c r="I52" s="229">
        <f t="shared" ca="1" si="3"/>
        <v>79.083629772919039</v>
      </c>
      <c r="J52" s="229">
        <f t="shared" ca="1" si="3"/>
        <v>2.9220457514595521</v>
      </c>
      <c r="K52" s="229">
        <f t="shared" ca="1" si="3"/>
        <v>3.6124340473026892</v>
      </c>
      <c r="L52" s="229">
        <f t="shared" ca="1" si="3"/>
        <v>3.1018322156457887</v>
      </c>
      <c r="M52" s="229">
        <f t="shared" ca="1" si="3"/>
        <v>3.3661418098363725</v>
      </c>
      <c r="N52" s="284">
        <f t="shared" ca="1" si="4"/>
        <v>11.194126085540514</v>
      </c>
      <c r="O52" s="333">
        <f t="shared" ca="1" si="5"/>
        <v>8.852721229802615</v>
      </c>
      <c r="P52" s="335">
        <f t="shared" ca="1" si="1"/>
        <v>1</v>
      </c>
      <c r="Q52" s="330">
        <f t="shared" ca="1" si="1"/>
        <v>1.5866206293387601</v>
      </c>
      <c r="R52" s="340">
        <f t="shared" ca="1" si="1"/>
        <v>0.36972961178705965</v>
      </c>
      <c r="S52" s="330">
        <f t="shared" ca="1" si="1"/>
        <v>3.6788635806361556E-3</v>
      </c>
      <c r="T52" s="294">
        <f t="shared" ca="1" si="1"/>
        <v>0.99632113641936382</v>
      </c>
      <c r="U52" s="330">
        <f t="shared" ca="1" si="1"/>
        <v>0.3246636939790733</v>
      </c>
      <c r="V52" s="330">
        <f t="shared" ca="1" si="1"/>
        <v>0.21743148261538239</v>
      </c>
      <c r="W52" s="342">
        <f t="shared" ca="1" si="1"/>
        <v>0.78256851738461763</v>
      </c>
      <c r="X52" s="330">
        <f t="shared" ca="1" si="1"/>
        <v>2.0816305344449635</v>
      </c>
      <c r="Y52" s="330">
        <f t="shared" ca="1" si="1"/>
        <v>2.081630534444955</v>
      </c>
      <c r="Z52" s="330">
        <f t="shared" ca="1" si="1"/>
        <v>3.3027579486118341</v>
      </c>
      <c r="AA52" s="344" t="s">
        <v>309</v>
      </c>
      <c r="AB52" s="345" t="s">
        <v>314</v>
      </c>
      <c r="AC52" s="345" t="s">
        <v>309</v>
      </c>
      <c r="AD52" s="345" t="s">
        <v>314</v>
      </c>
      <c r="AE52" s="345" t="s">
        <v>314</v>
      </c>
      <c r="AF52" s="345" t="s">
        <v>309</v>
      </c>
      <c r="AG52" s="345" t="s">
        <v>309</v>
      </c>
      <c r="AH52" s="345" t="s">
        <v>309</v>
      </c>
      <c r="AI52" s="346" t="s">
        <v>314</v>
      </c>
    </row>
    <row r="53" spans="1:35" x14ac:dyDescent="0.2">
      <c r="A53" s="3" t="s">
        <v>266</v>
      </c>
      <c r="B53" s="328">
        <f t="shared" ca="1" si="0"/>
        <v>116</v>
      </c>
      <c r="C53" s="11"/>
      <c r="D53" s="11" t="str">
        <f t="shared" ca="1" si="3"/>
        <v>116 Silver T-0126+Air</v>
      </c>
      <c r="E53" s="11" t="str">
        <f t="shared" ca="1" si="3"/>
        <v>Nalaikh</v>
      </c>
      <c r="F53" s="11">
        <f t="shared" ca="1" si="3"/>
        <v>26.1</v>
      </c>
      <c r="G53" s="11" t="str">
        <f t="shared" ca="1" si="3"/>
        <v>Top lit, wood</v>
      </c>
      <c r="H53" s="229">
        <f t="shared" ca="1" si="3"/>
        <v>173.49999999976717</v>
      </c>
      <c r="I53" s="229">
        <f t="shared" ca="1" si="3"/>
        <v>89.165692226772293</v>
      </c>
      <c r="J53" s="229">
        <f t="shared" ca="1" si="3"/>
        <v>2.4398728231622506</v>
      </c>
      <c r="K53" s="229">
        <f t="shared" ca="1" si="3"/>
        <v>0.5146375404819088</v>
      </c>
      <c r="L53" s="229">
        <f t="shared" ca="1" si="3"/>
        <v>0.4855885377872855</v>
      </c>
      <c r="M53" s="229">
        <f t="shared" ca="1" si="3"/>
        <v>2.0744574886938545</v>
      </c>
      <c r="N53" s="284">
        <f t="shared" ca="1" si="4"/>
        <v>6.898621626597901</v>
      </c>
      <c r="O53" s="333">
        <f t="shared" ca="1" si="5"/>
        <v>6.1512037274618363</v>
      </c>
      <c r="P53" s="335">
        <f t="shared" ca="1" si="1"/>
        <v>0.89279588337070648</v>
      </c>
      <c r="Q53" s="330">
        <f t="shared" ca="1" si="1"/>
        <v>1.7888926838903465</v>
      </c>
      <c r="R53" s="340">
        <f t="shared" ca="1" si="1"/>
        <v>0.4409949747095635</v>
      </c>
      <c r="S53" s="330">
        <f t="shared" ca="1" si="1"/>
        <v>3.0718065471877229E-3</v>
      </c>
      <c r="T53" s="294">
        <f t="shared" ca="1" si="1"/>
        <v>0.99692819345281225</v>
      </c>
      <c r="U53" s="330">
        <f t="shared" ca="1" si="1"/>
        <v>5.08257563502977E-2</v>
      </c>
      <c r="V53" s="330">
        <f t="shared" ca="1" si="1"/>
        <v>3.0975902112335293E-2</v>
      </c>
      <c r="W53" s="342">
        <f t="shared" ca="1" si="1"/>
        <v>0.96902409788766475</v>
      </c>
      <c r="X53" s="330">
        <f t="shared" ca="1" si="1"/>
        <v>1.2828497118732662</v>
      </c>
      <c r="Y53" s="330">
        <f t="shared" ca="1" si="1"/>
        <v>1.2828497118732529</v>
      </c>
      <c r="Z53" s="330">
        <f t="shared" ca="1" si="1"/>
        <v>2.2948804641009009</v>
      </c>
      <c r="AA53" s="344" t="s">
        <v>309</v>
      </c>
      <c r="AB53" s="345" t="s">
        <v>314</v>
      </c>
      <c r="AC53" s="345" t="s">
        <v>309</v>
      </c>
      <c r="AD53" s="345" t="s">
        <v>314</v>
      </c>
      <c r="AE53" s="345" t="s">
        <v>314</v>
      </c>
      <c r="AF53" s="345" t="s">
        <v>309</v>
      </c>
      <c r="AG53" s="345" t="s">
        <v>309</v>
      </c>
      <c r="AH53" s="345" t="s">
        <v>309</v>
      </c>
      <c r="AI53" s="346" t="s">
        <v>314</v>
      </c>
    </row>
    <row r="54" spans="1:35" x14ac:dyDescent="0.2">
      <c r="A54" s="3" t="s">
        <v>267</v>
      </c>
      <c r="B54" s="328">
        <f t="shared" ca="1" si="0"/>
        <v>117</v>
      </c>
      <c r="C54" s="11"/>
      <c r="D54" s="11" t="str">
        <f t="shared" ca="1" si="3"/>
        <v>117 GTZ 7.5</v>
      </c>
      <c r="E54" s="11" t="str">
        <f t="shared" ca="1" si="3"/>
        <v>Nalaikh</v>
      </c>
      <c r="F54" s="11">
        <f t="shared" ca="1" si="3"/>
        <v>26.1</v>
      </c>
      <c r="G54" s="11" t="str">
        <f t="shared" ca="1" si="3"/>
        <v>Top lit, wood</v>
      </c>
      <c r="H54" s="229">
        <f t="shared" ca="1" si="3"/>
        <v>257.33333333744667</v>
      </c>
      <c r="I54" s="229">
        <f t="shared" ca="1" si="3"/>
        <v>71.293438859064906</v>
      </c>
      <c r="J54" s="229">
        <f t="shared" ca="1" si="3"/>
        <v>0.53691496500034408</v>
      </c>
      <c r="K54" s="229">
        <f t="shared" ca="1" si="3"/>
        <v>0.60131623239028709</v>
      </c>
      <c r="L54" s="229">
        <f t="shared" ca="1" si="3"/>
        <v>0.45350594842977504</v>
      </c>
      <c r="M54" s="229">
        <f t="shared" ca="1" si="3"/>
        <v>1.9068082222797573</v>
      </c>
      <c r="N54" s="284">
        <f t="shared" ca="1" si="4"/>
        <v>6.3411029204923652</v>
      </c>
      <c r="O54" s="333">
        <f t="shared" ca="1" si="5"/>
        <v>4.520790333611604</v>
      </c>
      <c r="P54" s="335">
        <f t="shared" ca="1" si="1"/>
        <v>1.3241852487495245</v>
      </c>
      <c r="Q54" s="330">
        <f t="shared" ca="1" si="1"/>
        <v>1.430329401357709</v>
      </c>
      <c r="R54" s="340">
        <f t="shared" ca="1" si="1"/>
        <v>0.30086034793749483</v>
      </c>
      <c r="S54" s="330">
        <f t="shared" ca="1" si="1"/>
        <v>6.7597740714760461E-4</v>
      </c>
      <c r="T54" s="294">
        <f t="shared" ca="1" si="1"/>
        <v>0.99932402259285236</v>
      </c>
      <c r="U54" s="330">
        <f t="shared" ca="1" si="1"/>
        <v>4.7467724306951196E-2</v>
      </c>
      <c r="V54" s="330">
        <f t="shared" ca="1" si="1"/>
        <v>3.6193070438736423E-2</v>
      </c>
      <c r="W54" s="342">
        <f t="shared" ca="1" si="1"/>
        <v>0.96380692956126357</v>
      </c>
      <c r="X54" s="330">
        <f t="shared" ca="1" si="1"/>
        <v>1.1791749852099094</v>
      </c>
      <c r="Y54" s="330">
        <f t="shared" ca="1" si="1"/>
        <v>1.1791749852098996</v>
      </c>
      <c r="Z54" s="330">
        <f t="shared" ca="1" si="1"/>
        <v>1.6866086506912612</v>
      </c>
      <c r="AA54" s="344" t="s">
        <v>309</v>
      </c>
      <c r="AB54" s="345" t="s">
        <v>309</v>
      </c>
      <c r="AC54" s="345" t="s">
        <v>314</v>
      </c>
      <c r="AD54" s="345" t="s">
        <v>309</v>
      </c>
      <c r="AE54" s="345" t="s">
        <v>314</v>
      </c>
      <c r="AF54" s="345" t="s">
        <v>309</v>
      </c>
      <c r="AG54" s="345" t="s">
        <v>309</v>
      </c>
      <c r="AH54" s="345" t="s">
        <v>314</v>
      </c>
      <c r="AI54" s="346" t="s">
        <v>314</v>
      </c>
    </row>
    <row r="55" spans="1:35" x14ac:dyDescent="0.2">
      <c r="A55" s="3" t="s">
        <v>268</v>
      </c>
      <c r="B55" s="328">
        <f t="shared" ca="1" si="0"/>
        <v>122</v>
      </c>
      <c r="C55" s="11"/>
      <c r="D55" s="11" t="str">
        <f t="shared" ca="1" si="3"/>
        <v>122 MM1 Misuse</v>
      </c>
      <c r="E55" s="11" t="str">
        <f t="shared" ca="1" si="3"/>
        <v>Nalaikh</v>
      </c>
      <c r="F55" s="11">
        <f t="shared" ca="1" si="3"/>
        <v>26.1</v>
      </c>
      <c r="G55" s="11" t="str">
        <f t="shared" ca="1" si="3"/>
        <v>End lit, wood</v>
      </c>
      <c r="H55" s="229">
        <f t="shared" ca="1" si="3"/>
        <v>227.99999999930151</v>
      </c>
      <c r="I55" s="229">
        <f t="shared" ca="1" si="3"/>
        <v>78.667092875020444</v>
      </c>
      <c r="J55" s="229">
        <f t="shared" ca="1" si="3"/>
        <v>420.71794068410168</v>
      </c>
      <c r="K55" s="229">
        <f t="shared" ca="1" si="3"/>
        <v>7.359309238236813</v>
      </c>
      <c r="L55" s="229">
        <f t="shared" ca="1" si="3"/>
        <v>6.4925416434580105</v>
      </c>
      <c r="M55" s="229">
        <f t="shared" ca="1" si="3"/>
        <v>1.5142598866057564</v>
      </c>
      <c r="N55" s="284">
        <f t="shared" ca="1" si="4"/>
        <v>5.0356809233075817</v>
      </c>
      <c r="O55" s="333">
        <f t="shared" ca="1" si="5"/>
        <v>3.9614237888280623</v>
      </c>
      <c r="P55" s="335">
        <f t="shared" ca="1" si="1"/>
        <v>1.1732418524966608</v>
      </c>
      <c r="Q55" s="330">
        <f t="shared" ca="1" si="1"/>
        <v>1.5782638298723681</v>
      </c>
      <c r="R55" s="340">
        <f t="shared" ca="1" si="1"/>
        <v>0.36639237301607008</v>
      </c>
      <c r="S55" s="330">
        <f t="shared" ca="1" si="1"/>
        <v>0.5296850362215858</v>
      </c>
      <c r="T55" s="294">
        <f t="shared" ca="1" si="1"/>
        <v>0.4703149637784142</v>
      </c>
      <c r="U55" s="330">
        <f t="shared" ca="1" si="1"/>
        <v>0.67956369227378943</v>
      </c>
      <c r="V55" s="330">
        <f t="shared" ca="1" si="1"/>
        <v>0.44295494332684021</v>
      </c>
      <c r="W55" s="342">
        <f t="shared" ca="1" si="1"/>
        <v>0.55704505667315973</v>
      </c>
      <c r="X55" s="330">
        <f t="shared" ca="1" si="1"/>
        <v>0.93642211027257194</v>
      </c>
      <c r="Y55" s="330">
        <f t="shared" ca="1" si="1"/>
        <v>0.93642211027256594</v>
      </c>
      <c r="Z55" s="330">
        <f t="shared" ca="1" si="1"/>
        <v>1.4779211461359447</v>
      </c>
      <c r="AA55" s="344" t="s">
        <v>309</v>
      </c>
      <c r="AB55" s="345" t="s">
        <v>309</v>
      </c>
      <c r="AC55" s="345" t="s">
        <v>309</v>
      </c>
      <c r="AD55" s="345" t="s">
        <v>309</v>
      </c>
      <c r="AE55" s="345" t="s">
        <v>309</v>
      </c>
      <c r="AF55" s="345" t="s">
        <v>309</v>
      </c>
      <c r="AG55" s="345" t="s">
        <v>309</v>
      </c>
      <c r="AH55" s="345" t="s">
        <v>309</v>
      </c>
      <c r="AI55" s="346" t="s">
        <v>309</v>
      </c>
    </row>
    <row r="56" spans="1:35" x14ac:dyDescent="0.2">
      <c r="A56" s="3" t="s">
        <v>269</v>
      </c>
      <c r="B56" s="328">
        <f t="shared" ca="1" si="0"/>
        <v>124</v>
      </c>
      <c r="C56" s="11"/>
      <c r="D56" s="11" t="str">
        <f t="shared" ca="1" si="3"/>
        <v>124 MM-1</v>
      </c>
      <c r="E56" s="11" t="str">
        <f t="shared" ca="1" si="3"/>
        <v>Nalaikh</v>
      </c>
      <c r="F56" s="11">
        <f t="shared" ca="1" si="3"/>
        <v>26.1</v>
      </c>
      <c r="G56" s="11" t="str">
        <f t="shared" ca="1" si="3"/>
        <v>Front lit wood</v>
      </c>
      <c r="H56" s="229">
        <f t="shared" ca="1" si="3"/>
        <v>261.0500000033062</v>
      </c>
      <c r="I56" s="229">
        <f t="shared" ca="1" si="3"/>
        <v>80.124279053694138</v>
      </c>
      <c r="J56" s="229">
        <f t="shared" ca="1" si="3"/>
        <v>355.16667397013651</v>
      </c>
      <c r="K56" s="229">
        <f t="shared" ca="1" si="3"/>
        <v>6.4663542717973508</v>
      </c>
      <c r="L56" s="229">
        <f t="shared" ca="1" si="3"/>
        <v>5.7710641391238449</v>
      </c>
      <c r="M56" s="229">
        <f t="shared" ca="1" si="3"/>
        <v>1.6778336315355316</v>
      </c>
      <c r="N56" s="284">
        <f t="shared" ca="1" si="4"/>
        <v>5.5796464566898258</v>
      </c>
      <c r="O56" s="333">
        <f t="shared" ca="1" si="5"/>
        <v>4.4706514971677134</v>
      </c>
      <c r="P56" s="335">
        <f t="shared" ca="1" si="1"/>
        <v>1.3433104631538182</v>
      </c>
      <c r="Q56" s="330">
        <f t="shared" ca="1" si="1"/>
        <v>1.6074987253685622</v>
      </c>
      <c r="R56" s="340">
        <f t="shared" ca="1" si="1"/>
        <v>0.37791552539444584</v>
      </c>
      <c r="S56" s="330">
        <f t="shared" ca="1" si="1"/>
        <v>0.44715581242072039</v>
      </c>
      <c r="T56" s="294">
        <f t="shared" ca="1" si="1"/>
        <v>0.55284418757927956</v>
      </c>
      <c r="U56" s="330">
        <f t="shared" ca="1" si="1"/>
        <v>0.60404782442689953</v>
      </c>
      <c r="V56" s="330">
        <f t="shared" ca="1" si="1"/>
        <v>0.38920821197636118</v>
      </c>
      <c r="W56" s="342">
        <f t="shared" ca="1" si="1"/>
        <v>0.61079178802363887</v>
      </c>
      <c r="X56" s="330">
        <f t="shared" ca="1" si="1"/>
        <v>1.0375765242322987</v>
      </c>
      <c r="Y56" s="330">
        <f t="shared" ca="1" si="1"/>
        <v>1.0375765242322905</v>
      </c>
      <c r="Z56" s="330">
        <f t="shared" ca="1" si="1"/>
        <v>1.6679029401757499</v>
      </c>
      <c r="AA56" s="344" t="s">
        <v>309</v>
      </c>
      <c r="AB56" s="345" t="s">
        <v>309</v>
      </c>
      <c r="AC56" s="345" t="s">
        <v>309</v>
      </c>
      <c r="AD56" s="345" t="s">
        <v>309</v>
      </c>
      <c r="AE56" s="345" t="s">
        <v>309</v>
      </c>
      <c r="AF56" s="345" t="s">
        <v>309</v>
      </c>
      <c r="AG56" s="345" t="s">
        <v>309</v>
      </c>
      <c r="AH56" s="345" t="s">
        <v>309</v>
      </c>
      <c r="AI56" s="346" t="s">
        <v>309</v>
      </c>
    </row>
    <row r="57" spans="1:35" x14ac:dyDescent="0.2">
      <c r="A57" s="3" t="s">
        <v>270</v>
      </c>
      <c r="B57" s="328">
        <f t="shared" ca="1" si="0"/>
        <v>125</v>
      </c>
      <c r="C57" s="11"/>
      <c r="D57" s="11" t="str">
        <f t="shared" ref="D57:M65" ca="1" si="6">INDIRECT($A57&amp;D$44)</f>
        <v>125 Good Trad</v>
      </c>
      <c r="E57" s="11" t="str">
        <f t="shared" ca="1" si="6"/>
        <v>Nalaikh</v>
      </c>
      <c r="F57" s="11">
        <f t="shared" ca="1" si="6"/>
        <v>26.1</v>
      </c>
      <c r="G57" s="11" t="str">
        <f t="shared" ca="1" si="6"/>
        <v>Front lit wood</v>
      </c>
      <c r="H57" s="229">
        <f t="shared" ca="1" si="6"/>
        <v>171.64999999688007</v>
      </c>
      <c r="I57" s="229">
        <f t="shared" ca="1" si="6"/>
        <v>72.324635880052526</v>
      </c>
      <c r="J57" s="229">
        <f t="shared" ca="1" si="6"/>
        <v>632.96272540810946</v>
      </c>
      <c r="K57" s="229">
        <f t="shared" ca="1" si="6"/>
        <v>5.6019380302257895</v>
      </c>
      <c r="L57" s="229">
        <f t="shared" ca="1" si="6"/>
        <v>4.4568377952238256</v>
      </c>
      <c r="M57" s="229">
        <f t="shared" ca="1" si="6"/>
        <v>2.3004413591398412</v>
      </c>
      <c r="N57" s="284">
        <f t="shared" ca="1" si="4"/>
        <v>7.6501324309492649</v>
      </c>
      <c r="O57" s="333">
        <f t="shared" ca="1" si="5"/>
        <v>5.5329304250258664</v>
      </c>
      <c r="P57" s="335">
        <f t="shared" ca="1" si="1"/>
        <v>0.88327615779828217</v>
      </c>
      <c r="Q57" s="330">
        <f t="shared" ca="1" si="1"/>
        <v>1.4510178607912174</v>
      </c>
      <c r="R57" s="340">
        <f t="shared" ca="1" si="1"/>
        <v>0.31082860726833816</v>
      </c>
      <c r="S57" s="330">
        <f t="shared" ca="1" si="1"/>
        <v>0.79690179978906128</v>
      </c>
      <c r="T57" s="294">
        <f t="shared" ca="1" si="1"/>
        <v>0.20309820021093872</v>
      </c>
      <c r="U57" s="330">
        <f t="shared" ca="1" si="1"/>
        <v>0.46648990708276011</v>
      </c>
      <c r="V57" s="330">
        <f t="shared" ca="1" si="1"/>
        <v>0.33717921918628946</v>
      </c>
      <c r="W57" s="342">
        <f t="shared" ca="1" si="1"/>
        <v>0.66282078081371054</v>
      </c>
      <c r="X57" s="330">
        <f t="shared" ca="1" si="1"/>
        <v>1.4225987039204218</v>
      </c>
      <c r="Y57" s="330">
        <f t="shared" ca="1" si="1"/>
        <v>1.4225987039204111</v>
      </c>
      <c r="Z57" s="330">
        <f t="shared" ca="1" si="1"/>
        <v>2.0642161281269535</v>
      </c>
      <c r="AA57" s="344" t="s">
        <v>309</v>
      </c>
      <c r="AB57" s="345" t="s">
        <v>309</v>
      </c>
      <c r="AC57" s="345" t="s">
        <v>309</v>
      </c>
      <c r="AD57" s="345" t="s">
        <v>309</v>
      </c>
      <c r="AE57" s="345" t="s">
        <v>309</v>
      </c>
      <c r="AF57" s="345" t="s">
        <v>309</v>
      </c>
      <c r="AG57" s="345" t="s">
        <v>314</v>
      </c>
      <c r="AH57" s="345" t="s">
        <v>309</v>
      </c>
      <c r="AI57" s="346" t="s">
        <v>309</v>
      </c>
    </row>
    <row r="58" spans="1:35" x14ac:dyDescent="0.2">
      <c r="A58" s="3" t="s">
        <v>271</v>
      </c>
      <c r="B58" s="328">
        <f t="shared" ca="1" si="0"/>
        <v>130</v>
      </c>
      <c r="C58" s="11"/>
      <c r="D58" s="11" t="str">
        <f t="shared" ca="1" si="6"/>
        <v>130 GTZ5-TLUD</v>
      </c>
      <c r="E58" s="11" t="str">
        <f t="shared" ca="1" si="6"/>
        <v>Nalaikh</v>
      </c>
      <c r="F58" s="11">
        <f t="shared" ca="1" si="6"/>
        <v>26.1</v>
      </c>
      <c r="G58" s="11" t="str">
        <f t="shared" ca="1" si="6"/>
        <v>Top lit, wood</v>
      </c>
      <c r="H58" s="229">
        <f t="shared" ca="1" si="6"/>
        <v>309.76666665868834</v>
      </c>
      <c r="I58" s="229">
        <f t="shared" ca="1" si="6"/>
        <v>78.883323632805684</v>
      </c>
      <c r="J58" s="229">
        <f t="shared" ca="1" si="6"/>
        <v>27.960093250991829</v>
      </c>
      <c r="K58" s="229">
        <f t="shared" ca="1" si="6"/>
        <v>4.1577185697514318</v>
      </c>
      <c r="L58" s="229">
        <f t="shared" ca="1" si="6"/>
        <v>3.5774272194635346</v>
      </c>
      <c r="M58" s="229">
        <f t="shared" ca="1" si="6"/>
        <v>1.6881746245067659</v>
      </c>
      <c r="N58" s="284">
        <f t="shared" ca="1" si="4"/>
        <v>5.6140354948555107</v>
      </c>
      <c r="O58" s="333">
        <f t="shared" ca="1" si="5"/>
        <v>4.428537788267457</v>
      </c>
      <c r="P58" s="335">
        <f t="shared" ca="1" si="1"/>
        <v>1.5939965694450371</v>
      </c>
      <c r="Q58" s="330">
        <f t="shared" ca="1" si="1"/>
        <v>1.5826019739609072</v>
      </c>
      <c r="R58" s="340">
        <f t="shared" ca="1" si="1"/>
        <v>0.3681291844359208</v>
      </c>
      <c r="S58" s="330">
        <f t="shared" ca="1" si="1"/>
        <v>3.5201833756670541E-2</v>
      </c>
      <c r="T58" s="294">
        <f t="shared" ca="1" si="1"/>
        <v>0.96479816624332948</v>
      </c>
      <c r="U58" s="330">
        <f t="shared" ca="1" si="1"/>
        <v>0.37444344350859893</v>
      </c>
      <c r="V58" s="330">
        <f t="shared" ca="1" si="1"/>
        <v>0.25025201874441649</v>
      </c>
      <c r="W58" s="342">
        <f t="shared" ca="1" si="1"/>
        <v>0.74974798125558351</v>
      </c>
      <c r="X58" s="330">
        <f t="shared" ca="1" si="1"/>
        <v>1.0439714202115766</v>
      </c>
      <c r="Y58" s="330">
        <f t="shared" ca="1" si="1"/>
        <v>1.043971420211562</v>
      </c>
      <c r="Z58" s="330">
        <f t="shared" ca="1" si="1"/>
        <v>1.6521912303855901</v>
      </c>
      <c r="AA58" s="344" t="s">
        <v>309</v>
      </c>
      <c r="AB58" s="345" t="s">
        <v>314</v>
      </c>
      <c r="AC58" s="345" t="s">
        <v>309</v>
      </c>
      <c r="AD58" s="345" t="s">
        <v>309</v>
      </c>
      <c r="AE58" s="345" t="s">
        <v>309</v>
      </c>
      <c r="AF58" s="345" t="s">
        <v>309</v>
      </c>
      <c r="AG58" s="345" t="s">
        <v>309</v>
      </c>
      <c r="AH58" s="345" t="s">
        <v>309</v>
      </c>
      <c r="AI58" s="346" t="s">
        <v>314</v>
      </c>
    </row>
    <row r="59" spans="1:35" x14ac:dyDescent="0.2">
      <c r="A59" s="3" t="s">
        <v>272</v>
      </c>
      <c r="B59" s="328">
        <f t="shared" ca="1" si="0"/>
        <v>131</v>
      </c>
      <c r="C59" s="11"/>
      <c r="D59" s="11" t="str">
        <f t="shared" ca="1" si="6"/>
        <v>131 NDH TLUD</v>
      </c>
      <c r="E59" s="11" t="str">
        <f t="shared" ca="1" si="6"/>
        <v>Nalaikh</v>
      </c>
      <c r="F59" s="11">
        <f t="shared" ca="1" si="6"/>
        <v>26.1</v>
      </c>
      <c r="G59" s="11" t="str">
        <f t="shared" ca="1" si="6"/>
        <v>Top lit, wood</v>
      </c>
      <c r="H59" s="229">
        <f t="shared" ca="1" si="6"/>
        <v>173.31666667596437</v>
      </c>
      <c r="I59" s="229">
        <f t="shared" ca="1" si="6"/>
        <v>72.081394160501418</v>
      </c>
      <c r="J59" s="229">
        <f t="shared" ca="1" si="6"/>
        <v>145.40132134974783</v>
      </c>
      <c r="K59" s="229">
        <f t="shared" ca="1" si="6"/>
        <v>4.0865623511802003</v>
      </c>
      <c r="L59" s="229">
        <f t="shared" ca="1" si="6"/>
        <v>3.2013418314044753</v>
      </c>
      <c r="M59" s="229">
        <f t="shared" ca="1" si="6"/>
        <v>1.9907011163261876</v>
      </c>
      <c r="N59" s="284">
        <f t="shared" ca="1" si="4"/>
        <v>6.6200892754024245</v>
      </c>
      <c r="O59" s="333">
        <f t="shared" ca="1" si="5"/>
        <v>4.7718526443799041</v>
      </c>
      <c r="P59" s="335">
        <f t="shared" ca="1" si="1"/>
        <v>0.891852487193323</v>
      </c>
      <c r="Q59" s="330">
        <f t="shared" ca="1" si="1"/>
        <v>1.4461378074696414</v>
      </c>
      <c r="R59" s="340">
        <f t="shared" ca="1" si="1"/>
        <v>0.30850296919507592</v>
      </c>
      <c r="S59" s="330">
        <f t="shared" ca="1" si="1"/>
        <v>0.18306066064255666</v>
      </c>
      <c r="T59" s="294">
        <f t="shared" ca="1" si="1"/>
        <v>0.81693933935744334</v>
      </c>
      <c r="U59" s="330">
        <f t="shared" ca="1" si="1"/>
        <v>0.33507920236011807</v>
      </c>
      <c r="V59" s="330">
        <f t="shared" ca="1" si="1"/>
        <v>0.2459691441234115</v>
      </c>
      <c r="W59" s="342">
        <f t="shared" ca="1" si="1"/>
        <v>0.75403085587658847</v>
      </c>
      <c r="X59" s="330">
        <f t="shared" ca="1" si="1"/>
        <v>1.2310545612157979</v>
      </c>
      <c r="Y59" s="330">
        <f t="shared" ca="1" si="1"/>
        <v>1.2310545612157862</v>
      </c>
      <c r="Z59" s="330">
        <f t="shared" ca="1" si="1"/>
        <v>1.7802745440320986</v>
      </c>
      <c r="AA59" s="344" t="s">
        <v>309</v>
      </c>
      <c r="AB59" s="345" t="s">
        <v>309</v>
      </c>
      <c r="AC59" s="345" t="s">
        <v>314</v>
      </c>
      <c r="AD59" s="345" t="s">
        <v>309</v>
      </c>
      <c r="AE59" s="345" t="s">
        <v>314</v>
      </c>
      <c r="AF59" s="345" t="s">
        <v>309</v>
      </c>
      <c r="AG59" s="345" t="s">
        <v>309</v>
      </c>
      <c r="AH59" s="345" t="s">
        <v>309</v>
      </c>
      <c r="AI59" s="346" t="s">
        <v>309</v>
      </c>
    </row>
    <row r="60" spans="1:35" x14ac:dyDescent="0.2">
      <c r="A60" s="3" t="s">
        <v>273</v>
      </c>
      <c r="B60" s="328">
        <f t="shared" ca="1" si="0"/>
        <v>135</v>
      </c>
      <c r="C60" s="11"/>
      <c r="D60" s="11" t="str">
        <f t="shared" ca="1" si="6"/>
        <v>135 Royal 1 TLUD</v>
      </c>
      <c r="E60" s="11" t="str">
        <f t="shared" ca="1" si="6"/>
        <v>Nalaikh</v>
      </c>
      <c r="F60" s="11">
        <f t="shared" ca="1" si="6"/>
        <v>26.1</v>
      </c>
      <c r="G60" s="11" t="str">
        <f t="shared" ca="1" si="6"/>
        <v>Top lit, wood</v>
      </c>
      <c r="H60" s="229">
        <f t="shared" ca="1" si="6"/>
        <v>218.70000000461005</v>
      </c>
      <c r="I60" s="229">
        <f t="shared" ca="1" si="6"/>
        <v>70.368179730824394</v>
      </c>
      <c r="J60" s="229">
        <f t="shared" ca="1" si="6"/>
        <v>119.97720079789097</v>
      </c>
      <c r="K60" s="229">
        <f t="shared" ca="1" si="6"/>
        <v>2.313690697157754</v>
      </c>
      <c r="L60" s="229">
        <f t="shared" ca="1" si="6"/>
        <v>1.7444468025497348</v>
      </c>
      <c r="M60" s="229">
        <f t="shared" ca="1" si="6"/>
        <v>1.9616810296201641</v>
      </c>
      <c r="N60" s="284">
        <f t="shared" ca="1" si="4"/>
        <v>6.5235827917329177</v>
      </c>
      <c r="O60" s="333">
        <f t="shared" ca="1" si="5"/>
        <v>4.5905264637757508</v>
      </c>
      <c r="P60" s="335">
        <f t="shared" ca="1" si="1"/>
        <v>1.1253859348562039</v>
      </c>
      <c r="Q60" s="330">
        <f t="shared" ca="1" si="1"/>
        <v>1.4117663280065527</v>
      </c>
      <c r="R60" s="340">
        <f t="shared" ca="1" si="1"/>
        <v>0.29166748054401925</v>
      </c>
      <c r="S60" s="330">
        <f t="shared" ca="1" si="1"/>
        <v>0.15105162343935391</v>
      </c>
      <c r="T60" s="294">
        <f t="shared" ca="1" si="1"/>
        <v>0.84894837656064603</v>
      </c>
      <c r="U60" s="330">
        <f t="shared" ca="1" si="1"/>
        <v>0.18258838760170221</v>
      </c>
      <c r="V60" s="330">
        <f t="shared" ca="1" si="1"/>
        <v>0.13926045209657373</v>
      </c>
      <c r="W60" s="342">
        <f t="shared" ca="1" si="1"/>
        <v>0.86073954790342633</v>
      </c>
      <c r="X60" s="330">
        <f t="shared" ca="1" si="1"/>
        <v>1.2131084668406369</v>
      </c>
      <c r="Y60" s="330">
        <f t="shared" ca="1" si="1"/>
        <v>1.2131084668406433</v>
      </c>
      <c r="Z60" s="330">
        <f t="shared" ca="1" si="1"/>
        <v>1.7126256857052735</v>
      </c>
      <c r="AA60" s="344" t="s">
        <v>309</v>
      </c>
      <c r="AB60" s="345" t="s">
        <v>314</v>
      </c>
      <c r="AC60" s="345" t="s">
        <v>309</v>
      </c>
      <c r="AD60" s="345" t="s">
        <v>309</v>
      </c>
      <c r="AE60" s="345" t="s">
        <v>314</v>
      </c>
      <c r="AF60" s="345" t="s">
        <v>309</v>
      </c>
      <c r="AG60" s="345" t="s">
        <v>309</v>
      </c>
      <c r="AH60" s="345" t="s">
        <v>309</v>
      </c>
      <c r="AI60" s="346" t="s">
        <v>314</v>
      </c>
    </row>
    <row r="61" spans="1:35" x14ac:dyDescent="0.2">
      <c r="A61" s="3" t="s">
        <v>274</v>
      </c>
      <c r="B61" s="328">
        <f t="shared" ca="1" si="0"/>
        <v>136</v>
      </c>
      <c r="C61" s="11"/>
      <c r="D61" s="11" t="str">
        <f t="shared" ca="1" si="6"/>
        <v>136 Silver 181</v>
      </c>
      <c r="E61" s="11" t="str">
        <f t="shared" ca="1" si="6"/>
        <v>Nalaikh</v>
      </c>
      <c r="F61" s="11">
        <f t="shared" ca="1" si="6"/>
        <v>26.1</v>
      </c>
      <c r="G61" s="11" t="str">
        <f t="shared" ca="1" si="6"/>
        <v>Top lit, wood</v>
      </c>
      <c r="H61" s="229">
        <f t="shared" ca="1" si="6"/>
        <v>315</v>
      </c>
      <c r="I61" s="229">
        <f t="shared" ca="1" si="6"/>
        <v>71.368594058951714</v>
      </c>
      <c r="J61" s="229">
        <f t="shared" ca="1" si="6"/>
        <v>47.852139203440018</v>
      </c>
      <c r="K61" s="229">
        <f t="shared" ca="1" si="6"/>
        <v>2.3921303396250377</v>
      </c>
      <c r="L61" s="229">
        <f t="shared" ca="1" si="6"/>
        <v>1.8307812428558474</v>
      </c>
      <c r="M61" s="229">
        <f t="shared" ca="1" si="6"/>
        <v>1.9158018902938545</v>
      </c>
      <c r="N61" s="284">
        <f t="shared" ca="1" si="4"/>
        <v>6.3710114209087854</v>
      </c>
      <c r="O61" s="333">
        <f t="shared" ca="1" si="5"/>
        <v>4.5469012784378426</v>
      </c>
      <c r="P61" s="335">
        <f t="shared" ref="P61:Z65" ca="1" si="7">INDIRECT($A61&amp;P$44)</f>
        <v>1.6209262435858787</v>
      </c>
      <c r="Q61" s="330">
        <f t="shared" ca="1" si="7"/>
        <v>1.4318372075988348</v>
      </c>
      <c r="R61" s="340">
        <f t="shared" ca="1" si="7"/>
        <v>0.30159658186492999</v>
      </c>
      <c r="S61" s="330">
        <f t="shared" ca="1" si="7"/>
        <v>6.0245973932179175E-2</v>
      </c>
      <c r="T61" s="294">
        <f t="shared" ca="1" si="7"/>
        <v>0.93975402606782077</v>
      </c>
      <c r="U61" s="330">
        <f t="shared" ca="1" si="7"/>
        <v>0.19162487196278899</v>
      </c>
      <c r="V61" s="330">
        <f t="shared" ca="1" si="7"/>
        <v>0.14398171414154221</v>
      </c>
      <c r="W61" s="342">
        <f t="shared" ca="1" si="7"/>
        <v>0.85601828585845774</v>
      </c>
      <c r="X61" s="330">
        <f t="shared" ca="1" si="7"/>
        <v>1.1847366920578202</v>
      </c>
      <c r="Y61" s="330">
        <f t="shared" ca="1" si="7"/>
        <v>1.1847366920578062</v>
      </c>
      <c r="Z61" s="330">
        <f t="shared" ca="1" si="7"/>
        <v>1.6963500768959299</v>
      </c>
      <c r="AA61" s="344" t="s">
        <v>309</v>
      </c>
      <c r="AB61" s="345" t="s">
        <v>314</v>
      </c>
      <c r="AC61" s="345" t="s">
        <v>309</v>
      </c>
      <c r="AD61" s="345" t="s">
        <v>314</v>
      </c>
      <c r="AE61" s="345" t="s">
        <v>314</v>
      </c>
      <c r="AF61" s="345" t="s">
        <v>309</v>
      </c>
      <c r="AG61" s="345" t="s">
        <v>309</v>
      </c>
      <c r="AH61" s="345" t="s">
        <v>309</v>
      </c>
      <c r="AI61" s="346" t="s">
        <v>314</v>
      </c>
    </row>
    <row r="62" spans="1:35" x14ac:dyDescent="0.2">
      <c r="A62" s="3" t="s">
        <v>275</v>
      </c>
      <c r="B62" s="328">
        <f t="shared" ca="1" si="0"/>
        <v>137</v>
      </c>
      <c r="C62" s="11"/>
      <c r="D62" s="11" t="str">
        <f t="shared" ca="1" si="6"/>
        <v>137 Round ELCD</v>
      </c>
      <c r="E62" s="11" t="str">
        <f t="shared" ca="1" si="6"/>
        <v>Nalaikh</v>
      </c>
      <c r="F62" s="11">
        <f t="shared" ca="1" si="6"/>
        <v>26.1</v>
      </c>
      <c r="G62" s="11" t="str">
        <f t="shared" ca="1" si="6"/>
        <v>End lit, wood</v>
      </c>
      <c r="H62" s="229">
        <f t="shared" ca="1" si="6"/>
        <v>227.99999596551061</v>
      </c>
      <c r="I62" s="229">
        <f t="shared" ca="1" si="6"/>
        <v>77.083369543389196</v>
      </c>
      <c r="J62" s="229">
        <f t="shared" ca="1" si="6"/>
        <v>65.496441269321849</v>
      </c>
      <c r="K62" s="229">
        <f t="shared" ca="1" si="6"/>
        <v>3.9647225842573377</v>
      </c>
      <c r="L62" s="229">
        <f t="shared" ca="1" si="6"/>
        <v>3.3254165834060392</v>
      </c>
      <c r="M62" s="229">
        <f t="shared" ca="1" si="6"/>
        <v>1.4020096402937607</v>
      </c>
      <c r="N62" s="284">
        <f t="shared" ca="1" si="4"/>
        <v>4.6623920123420417</v>
      </c>
      <c r="O62" s="333">
        <f t="shared" ca="1" si="5"/>
        <v>3.5939288644350764</v>
      </c>
      <c r="P62" s="335">
        <f t="shared" ca="1" si="7"/>
        <v>1.1732418317395892</v>
      </c>
      <c r="Q62" s="330">
        <f t="shared" ca="1" si="7"/>
        <v>1.5464902742535072</v>
      </c>
      <c r="R62" s="340">
        <f t="shared" ca="1" si="7"/>
        <v>0.35337453028425847</v>
      </c>
      <c r="S62" s="330">
        <f t="shared" ca="1" si="7"/>
        <v>8.2460198416341723E-2</v>
      </c>
      <c r="T62" s="294">
        <f t="shared" ca="1" si="7"/>
        <v>0.91753980158365822</v>
      </c>
      <c r="U62" s="330">
        <f t="shared" ca="1" si="7"/>
        <v>0.34806590328842041</v>
      </c>
      <c r="V62" s="330">
        <f t="shared" ca="1" si="7"/>
        <v>0.23863563967276794</v>
      </c>
      <c r="W62" s="342">
        <f t="shared" ca="1" si="7"/>
        <v>0.76136436032723209</v>
      </c>
      <c r="X62" s="330">
        <f t="shared" ca="1" si="7"/>
        <v>0.8670062765310409</v>
      </c>
      <c r="Y62" s="330">
        <f t="shared" ca="1" si="7"/>
        <v>0.86700627653103879</v>
      </c>
      <c r="Z62" s="330">
        <f t="shared" ca="1" si="7"/>
        <v>1.3408167743719983</v>
      </c>
      <c r="AA62" s="344" t="s">
        <v>309</v>
      </c>
      <c r="AB62" s="345" t="s">
        <v>309</v>
      </c>
      <c r="AC62" s="345" t="s">
        <v>314</v>
      </c>
      <c r="AD62" s="345" t="s">
        <v>309</v>
      </c>
      <c r="AE62" s="345" t="s">
        <v>314</v>
      </c>
      <c r="AF62" s="345" t="s">
        <v>309</v>
      </c>
      <c r="AG62" s="345" t="s">
        <v>309</v>
      </c>
      <c r="AH62" s="345" t="s">
        <v>309</v>
      </c>
      <c r="AI62" s="346" t="s">
        <v>309</v>
      </c>
    </row>
    <row r="63" spans="1:35" x14ac:dyDescent="0.2">
      <c r="A63" s="3" t="s">
        <v>276</v>
      </c>
      <c r="B63" s="328">
        <f t="shared" ca="1" si="0"/>
        <v>138</v>
      </c>
      <c r="C63" s="11"/>
      <c r="D63" s="11" t="str">
        <f t="shared" ca="1" si="6"/>
        <v>138 Gold DD</v>
      </c>
      <c r="E63" s="11" t="str">
        <f t="shared" ca="1" si="6"/>
        <v>Nalaikh</v>
      </c>
      <c r="F63" s="11">
        <f t="shared" ca="1" si="6"/>
        <v>26.1</v>
      </c>
      <c r="G63" s="11" t="str">
        <f t="shared" ca="1" si="6"/>
        <v>Bottom lit, wood</v>
      </c>
      <c r="H63" s="229">
        <f t="shared" ca="1" si="6"/>
        <v>246.33332897443324</v>
      </c>
      <c r="I63" s="229">
        <f t="shared" ca="1" si="6"/>
        <v>72.684105166194328</v>
      </c>
      <c r="J63" s="229">
        <f t="shared" ca="1" si="6"/>
        <v>205.89962647496412</v>
      </c>
      <c r="K63" s="229">
        <f t="shared" ca="1" si="6"/>
        <v>6.3372732069382813</v>
      </c>
      <c r="L63" s="229">
        <f t="shared" ca="1" si="6"/>
        <v>5.098023401646044</v>
      </c>
      <c r="M63" s="229">
        <f t="shared" ca="1" si="6"/>
        <v>2.522948359289936</v>
      </c>
      <c r="N63" s="284">
        <f t="shared" ca="1" si="4"/>
        <v>8.3900808809276857</v>
      </c>
      <c r="O63" s="333">
        <f t="shared" ca="1" si="5"/>
        <v>6.0982552110222423</v>
      </c>
      <c r="P63" s="335">
        <f t="shared" ca="1" si="7"/>
        <v>1.2675814527128018</v>
      </c>
      <c r="Q63" s="330">
        <f t="shared" ca="1" si="7"/>
        <v>1.4582297374671356</v>
      </c>
      <c r="R63" s="340">
        <f t="shared" ca="1" si="7"/>
        <v>0.31423699962603646</v>
      </c>
      <c r="S63" s="330">
        <f t="shared" ca="1" si="7"/>
        <v>0.2592281920045148</v>
      </c>
      <c r="T63" s="294">
        <f t="shared" ca="1" si="7"/>
        <v>0.74077180799548525</v>
      </c>
      <c r="U63" s="330">
        <f t="shared" ca="1" si="7"/>
        <v>0.53360175357698114</v>
      </c>
      <c r="V63" s="330">
        <f t="shared" ca="1" si="7"/>
        <v>0.38143885565251734</v>
      </c>
      <c r="W63" s="342">
        <f t="shared" ca="1" si="7"/>
        <v>0.61856114434748266</v>
      </c>
      <c r="X63" s="330">
        <f t="shared" ca="1" si="7"/>
        <v>1.5601975906597485</v>
      </c>
      <c r="Y63" s="330">
        <f t="shared" ca="1" si="7"/>
        <v>1.5601975906597616</v>
      </c>
      <c r="Z63" s="330">
        <f t="shared" ca="1" si="7"/>
        <v>2.2751265230246411</v>
      </c>
      <c r="AA63" s="344" t="s">
        <v>309</v>
      </c>
      <c r="AB63" s="345" t="s">
        <v>309</v>
      </c>
      <c r="AC63" s="345" t="s">
        <v>309</v>
      </c>
      <c r="AD63" s="345" t="s">
        <v>309</v>
      </c>
      <c r="AE63" s="345" t="s">
        <v>309</v>
      </c>
      <c r="AF63" s="345" t="s">
        <v>309</v>
      </c>
      <c r="AG63" s="345" t="s">
        <v>309</v>
      </c>
      <c r="AH63" s="345" t="s">
        <v>314</v>
      </c>
      <c r="AI63" s="346" t="s">
        <v>314</v>
      </c>
    </row>
    <row r="64" spans="1:35" x14ac:dyDescent="0.2">
      <c r="A64" s="3" t="s">
        <v>277</v>
      </c>
      <c r="B64" s="328">
        <f t="shared" ca="1" si="0"/>
        <v>139</v>
      </c>
      <c r="C64" s="11"/>
      <c r="D64" s="11" t="str">
        <f t="shared" ca="1" si="6"/>
        <v>139 ANARD ASE-7</v>
      </c>
      <c r="E64" s="11" t="str">
        <f t="shared" ca="1" si="6"/>
        <v>Nalaikh</v>
      </c>
      <c r="F64" s="11">
        <f t="shared" ca="1" si="6"/>
        <v>26.1</v>
      </c>
      <c r="G64" s="11" t="str">
        <f t="shared" ca="1" si="6"/>
        <v>Bottom lit, wood</v>
      </c>
      <c r="H64" s="229">
        <f t="shared" ca="1" si="6"/>
        <v>238.21666666539386</v>
      </c>
      <c r="I64" s="229">
        <f t="shared" ca="1" si="6"/>
        <v>57.040738909492582</v>
      </c>
      <c r="J64" s="229">
        <f t="shared" ca="1" si="6"/>
        <v>21.916532494664118</v>
      </c>
      <c r="K64" s="229">
        <f t="shared" ca="1" si="6"/>
        <v>17.110643131360444</v>
      </c>
      <c r="L64" s="229">
        <f t="shared" ca="1" si="6"/>
        <v>11.455627269245834</v>
      </c>
      <c r="M64" s="229">
        <f t="shared" ca="1" si="6"/>
        <v>1.0305563820698684</v>
      </c>
      <c r="N64" s="284">
        <f t="shared" ca="1" si="4"/>
        <v>3.4271218299354018</v>
      </c>
      <c r="O64" s="333">
        <f t="shared" ca="1" si="5"/>
        <v>1.9548556151236769</v>
      </c>
      <c r="P64" s="335">
        <f t="shared" ca="1" si="7"/>
        <v>1.2258147512936071</v>
      </c>
      <c r="Q64" s="330">
        <f t="shared" ca="1" si="7"/>
        <v>1.1443836521716917</v>
      </c>
      <c r="R64" s="340">
        <f t="shared" ca="1" si="7"/>
        <v>0.12616717470377659</v>
      </c>
      <c r="S64" s="330">
        <f t="shared" ca="1" si="7"/>
        <v>2.759297426064438E-2</v>
      </c>
      <c r="T64" s="294">
        <f t="shared" ca="1" si="7"/>
        <v>0.97240702573935567</v>
      </c>
      <c r="U64" s="330">
        <f t="shared" ca="1" si="7"/>
        <v>1.199041730020342</v>
      </c>
      <c r="V64" s="330">
        <f t="shared" ca="1" si="7"/>
        <v>1.0298852396578233</v>
      </c>
      <c r="W64" s="342">
        <f t="shared" ca="1" si="7"/>
        <v>-2.9885239657823304E-2</v>
      </c>
      <c r="X64" s="330">
        <f t="shared" ca="1" si="7"/>
        <v>0.63729865037624422</v>
      </c>
      <c r="Y64" s="330">
        <f t="shared" ca="1" si="7"/>
        <v>0.63729865037623734</v>
      </c>
      <c r="Z64" s="330">
        <f t="shared" ca="1" si="7"/>
        <v>0.72931415704164859</v>
      </c>
      <c r="AA64" s="344" t="s">
        <v>314</v>
      </c>
      <c r="AB64" s="345" t="s">
        <v>309</v>
      </c>
      <c r="AC64" s="345" t="s">
        <v>314</v>
      </c>
      <c r="AD64" s="345" t="s">
        <v>309</v>
      </c>
      <c r="AE64" s="345" t="s">
        <v>309</v>
      </c>
      <c r="AF64" s="345" t="s">
        <v>314</v>
      </c>
      <c r="AG64" s="345" t="s">
        <v>309</v>
      </c>
      <c r="AH64" s="345" t="s">
        <v>314</v>
      </c>
      <c r="AI64" s="346" t="s">
        <v>314</v>
      </c>
    </row>
    <row r="65" spans="1:35" ht="15" thickBot="1" x14ac:dyDescent="0.25">
      <c r="A65" s="3" t="s">
        <v>278</v>
      </c>
      <c r="B65" s="329">
        <f t="shared" ca="1" si="0"/>
        <v>141</v>
      </c>
      <c r="C65" s="236"/>
      <c r="D65" s="236" t="str">
        <f t="shared" ca="1" si="6"/>
        <v>141 TZ1 FLDD</v>
      </c>
      <c r="E65" s="236" t="str">
        <f t="shared" ca="1" si="6"/>
        <v>Nalaikh</v>
      </c>
      <c r="F65" s="236">
        <f t="shared" ca="1" si="6"/>
        <v>26.1</v>
      </c>
      <c r="G65" s="236" t="str">
        <f t="shared" ca="1" si="6"/>
        <v>Bottom lit, wood</v>
      </c>
      <c r="H65" s="327">
        <f t="shared" ca="1" si="6"/>
        <v>250.49999556737021</v>
      </c>
      <c r="I65" s="327">
        <f t="shared" ca="1" si="6"/>
        <v>54.434981519084303</v>
      </c>
      <c r="J65" s="327">
        <f t="shared" ca="1" si="6"/>
        <v>2349.2294931604615</v>
      </c>
      <c r="K65" s="327">
        <f t="shared" ca="1" si="6"/>
        <v>27.605495177375438</v>
      </c>
      <c r="L65" s="327">
        <f t="shared" ca="1" si="6"/>
        <v>18.799877134805705</v>
      </c>
      <c r="M65" s="327">
        <f t="shared" ca="1" si="6"/>
        <v>0.69294284015070162</v>
      </c>
      <c r="N65" s="332">
        <f t="shared" ca="1" si="4"/>
        <v>2.3043858402080915</v>
      </c>
      <c r="O65" s="334">
        <f t="shared" ca="1" si="5"/>
        <v>1.2543920062456702</v>
      </c>
      <c r="P65" s="336">
        <f t="shared" ca="1" si="7"/>
        <v>1.2890222756612593</v>
      </c>
      <c r="Q65" s="337">
        <f t="shared" ca="1" si="7"/>
        <v>1.0921054696635659</v>
      </c>
      <c r="R65" s="341">
        <f t="shared" ca="1" si="7"/>
        <v>8.4337522539778109E-2</v>
      </c>
      <c r="S65" s="337">
        <f t="shared" ca="1" si="7"/>
        <v>2.9576863471858572</v>
      </c>
      <c r="T65" s="338">
        <f t="shared" ca="1" si="7"/>
        <v>-1.9576863471858572</v>
      </c>
      <c r="U65" s="337">
        <f t="shared" ca="1" si="7"/>
        <v>1.9677523259161793</v>
      </c>
      <c r="V65" s="337">
        <f t="shared" ca="1" si="7"/>
        <v>1.661567703701136</v>
      </c>
      <c r="W65" s="343">
        <f t="shared" ca="1" si="7"/>
        <v>-0.66156770370113605</v>
      </c>
      <c r="X65" s="337">
        <f t="shared" ca="1" si="7"/>
        <v>0.42851758962372216</v>
      </c>
      <c r="Y65" s="337">
        <f t="shared" ca="1" si="7"/>
        <v>0.4285175896237135</v>
      </c>
      <c r="Z65" s="337">
        <f t="shared" ca="1" si="7"/>
        <v>0.46798640347510484</v>
      </c>
      <c r="AA65" s="347" t="s">
        <v>314</v>
      </c>
      <c r="AB65" s="348" t="s">
        <v>309</v>
      </c>
      <c r="AC65" s="348" t="s">
        <v>309</v>
      </c>
      <c r="AD65" s="348" t="s">
        <v>309</v>
      </c>
      <c r="AE65" s="348" t="s">
        <v>314</v>
      </c>
      <c r="AF65" s="348" t="s">
        <v>314</v>
      </c>
      <c r="AG65" s="348" t="s">
        <v>309</v>
      </c>
      <c r="AH65" s="348" t="s">
        <v>314</v>
      </c>
      <c r="AI65" s="349" t="s">
        <v>314</v>
      </c>
    </row>
    <row r="66" spans="1:35" x14ac:dyDescent="0.2">
      <c r="B66" s="3"/>
      <c r="C66" s="3"/>
    </row>
    <row r="67" spans="1:35" x14ac:dyDescent="0.2">
      <c r="B67" s="3"/>
      <c r="C67" s="3"/>
    </row>
    <row r="68" spans="1:35" x14ac:dyDescent="0.2">
      <c r="B68" s="3"/>
      <c r="C68" s="3"/>
    </row>
    <row r="69" spans="1:35" x14ac:dyDescent="0.2">
      <c r="C69" s="3"/>
    </row>
    <row r="70" spans="1:35" x14ac:dyDescent="0.2">
      <c r="C70" s="3"/>
    </row>
    <row r="73" spans="1:35" x14ac:dyDescent="0.2">
      <c r="E73" s="331"/>
    </row>
  </sheetData>
  <sheetProtection sheet="1" objects="1" scenarios="1"/>
  <conditionalFormatting sqref="S26:X26 N26:Q26 D26:I26">
    <cfRule type="cellIs" dxfId="67" priority="65" operator="greaterThan">
      <formula>0.5</formula>
    </cfRule>
  </conditionalFormatting>
  <conditionalFormatting sqref="S23:X23 N23:Q23 D23:I23">
    <cfRule type="cellIs" dxfId="66" priority="64" operator="greaterThan">
      <formula>0.8</formula>
    </cfRule>
  </conditionalFormatting>
  <conditionalFormatting sqref="S21:X21 N21:Q21 D21:I21">
    <cfRule type="cellIs" dxfId="65" priority="63" operator="greaterThan">
      <formula>0.2</formula>
    </cfRule>
  </conditionalFormatting>
  <conditionalFormatting sqref="J26">
    <cfRule type="cellIs" dxfId="64" priority="53" operator="greaterThan">
      <formula>0.5</formula>
    </cfRule>
  </conditionalFormatting>
  <conditionalFormatting sqref="J23">
    <cfRule type="cellIs" dxfId="63" priority="52" operator="greaterThan">
      <formula>0.8</formula>
    </cfRule>
  </conditionalFormatting>
  <conditionalFormatting sqref="J21">
    <cfRule type="cellIs" dxfId="62" priority="51" operator="greaterThan">
      <formula>0.2</formula>
    </cfRule>
  </conditionalFormatting>
  <conditionalFormatting sqref="M26">
    <cfRule type="cellIs" dxfId="61" priority="62" operator="greaterThan">
      <formula>0.5</formula>
    </cfRule>
  </conditionalFormatting>
  <conditionalFormatting sqref="M23">
    <cfRule type="cellIs" dxfId="60" priority="61" operator="greaterThan">
      <formula>0.8</formula>
    </cfRule>
  </conditionalFormatting>
  <conditionalFormatting sqref="M21">
    <cfRule type="cellIs" dxfId="59" priority="60" operator="greaterThan">
      <formula>0.2</formula>
    </cfRule>
  </conditionalFormatting>
  <conditionalFormatting sqref="L26">
    <cfRule type="cellIs" dxfId="58" priority="59" operator="greaterThan">
      <formula>0.5</formula>
    </cfRule>
  </conditionalFormatting>
  <conditionalFormatting sqref="L23">
    <cfRule type="cellIs" dxfId="57" priority="58" operator="greaterThan">
      <formula>0.8</formula>
    </cfRule>
  </conditionalFormatting>
  <conditionalFormatting sqref="L21">
    <cfRule type="cellIs" dxfId="56" priority="57" operator="greaterThan">
      <formula>0.2</formula>
    </cfRule>
  </conditionalFormatting>
  <conditionalFormatting sqref="R26">
    <cfRule type="cellIs" dxfId="55" priority="50" operator="greaterThan">
      <formula>0.5</formula>
    </cfRule>
  </conditionalFormatting>
  <conditionalFormatting sqref="R23">
    <cfRule type="cellIs" dxfId="54" priority="49" operator="greaterThan">
      <formula>0.8</formula>
    </cfRule>
  </conditionalFormatting>
  <conditionalFormatting sqref="R21">
    <cfRule type="cellIs" dxfId="53" priority="48" operator="greaterThan">
      <formula>0.2</formula>
    </cfRule>
  </conditionalFormatting>
  <conditionalFormatting sqref="K26">
    <cfRule type="cellIs" dxfId="52" priority="56" operator="greaterThan">
      <formula>0.5</formula>
    </cfRule>
  </conditionalFormatting>
  <conditionalFormatting sqref="K23">
    <cfRule type="cellIs" dxfId="51" priority="55" operator="greaterThan">
      <formula>0.8</formula>
    </cfRule>
  </conditionalFormatting>
  <conditionalFormatting sqref="K21">
    <cfRule type="cellIs" dxfId="50" priority="54" operator="greaterThan">
      <formula>0.2</formula>
    </cfRule>
  </conditionalFormatting>
  <conditionalFormatting sqref="R46:R65">
    <cfRule type="cellIs" dxfId="49" priority="67" operator="greaterThan">
      <formula>$E$38</formula>
    </cfRule>
  </conditionalFormatting>
  <conditionalFormatting sqref="AA46:AG46 AA49:AG49 AA51:AG52 AA58:AG60 AA63:AG63 AA65:AG65">
    <cfRule type="containsText" dxfId="48" priority="36" operator="containsText" text="Yes">
      <formula>NOT(ISERROR(SEARCH("Yes",AA46)))</formula>
    </cfRule>
  </conditionalFormatting>
  <conditionalFormatting sqref="AH46 AH49 AH51:AH52 AH58:AH60 AH63 AH65">
    <cfRule type="containsText" dxfId="47" priority="35" operator="containsText" text="Yes">
      <formula>NOT(ISERROR(SEARCH("Yes",AH46)))</formula>
    </cfRule>
  </conditionalFormatting>
  <conditionalFormatting sqref="AI46 AI49 AI51:AI52 AI58:AI60 AI63 AI65">
    <cfRule type="containsText" dxfId="46" priority="34" operator="containsText" text="Yes">
      <formula>NOT(ISERROR(SEARCH("Yes",AI46)))</formula>
    </cfRule>
  </conditionalFormatting>
  <conditionalFormatting sqref="AA47:AG47">
    <cfRule type="containsText" dxfId="45" priority="33" operator="containsText" text="Yes">
      <formula>NOT(ISERROR(SEARCH("Yes",AA47)))</formula>
    </cfRule>
  </conditionalFormatting>
  <conditionalFormatting sqref="AH47">
    <cfRule type="containsText" dxfId="44" priority="32" operator="containsText" text="Yes">
      <formula>NOT(ISERROR(SEARCH("Yes",AH47)))</formula>
    </cfRule>
  </conditionalFormatting>
  <conditionalFormatting sqref="AI47">
    <cfRule type="containsText" dxfId="43" priority="31" operator="containsText" text="Yes">
      <formula>NOT(ISERROR(SEARCH("Yes",AI47)))</formula>
    </cfRule>
  </conditionalFormatting>
  <conditionalFormatting sqref="AA48:AG48">
    <cfRule type="containsText" dxfId="42" priority="30" operator="containsText" text="Yes">
      <formula>NOT(ISERROR(SEARCH("Yes",AA48)))</formula>
    </cfRule>
  </conditionalFormatting>
  <conditionalFormatting sqref="AH48">
    <cfRule type="containsText" dxfId="41" priority="29" operator="containsText" text="Yes">
      <formula>NOT(ISERROR(SEARCH("Yes",AH48)))</formula>
    </cfRule>
  </conditionalFormatting>
  <conditionalFormatting sqref="AI48">
    <cfRule type="containsText" dxfId="40" priority="28" operator="containsText" text="Yes">
      <formula>NOT(ISERROR(SEARCH("Yes",AI48)))</formula>
    </cfRule>
  </conditionalFormatting>
  <conditionalFormatting sqref="AA50:AG50">
    <cfRule type="containsText" dxfId="39" priority="27" operator="containsText" text="Yes">
      <formula>NOT(ISERROR(SEARCH("Yes",AA50)))</formula>
    </cfRule>
  </conditionalFormatting>
  <conditionalFormatting sqref="AH50">
    <cfRule type="containsText" dxfId="38" priority="26" operator="containsText" text="Yes">
      <formula>NOT(ISERROR(SEARCH("Yes",AH50)))</formula>
    </cfRule>
  </conditionalFormatting>
  <conditionalFormatting sqref="AI50">
    <cfRule type="containsText" dxfId="37" priority="25" operator="containsText" text="Yes">
      <formula>NOT(ISERROR(SEARCH("Yes",AI50)))</formula>
    </cfRule>
  </conditionalFormatting>
  <conditionalFormatting sqref="AA53:AG53">
    <cfRule type="containsText" dxfId="36" priority="24" operator="containsText" text="Yes">
      <formula>NOT(ISERROR(SEARCH("Yes",AA53)))</formula>
    </cfRule>
  </conditionalFormatting>
  <conditionalFormatting sqref="AH53">
    <cfRule type="containsText" dxfId="35" priority="23" operator="containsText" text="Yes">
      <formula>NOT(ISERROR(SEARCH("Yes",AH53)))</formula>
    </cfRule>
  </conditionalFormatting>
  <conditionalFormatting sqref="AI53">
    <cfRule type="containsText" dxfId="34" priority="22" operator="containsText" text="Yes">
      <formula>NOT(ISERROR(SEARCH("Yes",AI53)))</formula>
    </cfRule>
  </conditionalFormatting>
  <conditionalFormatting sqref="AA54:AG54">
    <cfRule type="containsText" dxfId="33" priority="21" operator="containsText" text="Yes">
      <formula>NOT(ISERROR(SEARCH("Yes",AA54)))</formula>
    </cfRule>
  </conditionalFormatting>
  <conditionalFormatting sqref="AH54">
    <cfRule type="containsText" dxfId="32" priority="20" operator="containsText" text="Yes">
      <formula>NOT(ISERROR(SEARCH("Yes",AH54)))</formula>
    </cfRule>
  </conditionalFormatting>
  <conditionalFormatting sqref="AI54">
    <cfRule type="containsText" dxfId="31" priority="19" operator="containsText" text="Yes">
      <formula>NOT(ISERROR(SEARCH("Yes",AI54)))</formula>
    </cfRule>
  </conditionalFormatting>
  <conditionalFormatting sqref="AA55:AG55">
    <cfRule type="containsText" dxfId="30" priority="18" operator="containsText" text="Yes">
      <formula>NOT(ISERROR(SEARCH("Yes",AA55)))</formula>
    </cfRule>
  </conditionalFormatting>
  <conditionalFormatting sqref="AH55">
    <cfRule type="containsText" dxfId="29" priority="17" operator="containsText" text="Yes">
      <formula>NOT(ISERROR(SEARCH("Yes",AH55)))</formula>
    </cfRule>
  </conditionalFormatting>
  <conditionalFormatting sqref="AI55">
    <cfRule type="containsText" dxfId="28" priority="16" operator="containsText" text="Yes">
      <formula>NOT(ISERROR(SEARCH("Yes",AI55)))</formula>
    </cfRule>
  </conditionalFormatting>
  <conditionalFormatting sqref="AA56:AG56">
    <cfRule type="containsText" dxfId="27" priority="15" operator="containsText" text="Yes">
      <formula>NOT(ISERROR(SEARCH("Yes",AA56)))</formula>
    </cfRule>
  </conditionalFormatting>
  <conditionalFormatting sqref="AH56">
    <cfRule type="containsText" dxfId="26" priority="14" operator="containsText" text="Yes">
      <formula>NOT(ISERROR(SEARCH("Yes",AH56)))</formula>
    </cfRule>
  </conditionalFormatting>
  <conditionalFormatting sqref="AI56">
    <cfRule type="containsText" dxfId="25" priority="13" operator="containsText" text="Yes">
      <formula>NOT(ISERROR(SEARCH("Yes",AI56)))</formula>
    </cfRule>
  </conditionalFormatting>
  <conditionalFormatting sqref="AA57:AG57">
    <cfRule type="containsText" dxfId="24" priority="12" operator="containsText" text="Yes">
      <formula>NOT(ISERROR(SEARCH("Yes",AA57)))</formula>
    </cfRule>
  </conditionalFormatting>
  <conditionalFormatting sqref="AH57">
    <cfRule type="containsText" dxfId="23" priority="11" operator="containsText" text="Yes">
      <formula>NOT(ISERROR(SEARCH("Yes",AH57)))</formula>
    </cfRule>
  </conditionalFormatting>
  <conditionalFormatting sqref="AI57">
    <cfRule type="containsText" dxfId="22" priority="10" operator="containsText" text="Yes">
      <formula>NOT(ISERROR(SEARCH("Yes",AI57)))</formula>
    </cfRule>
  </conditionalFormatting>
  <conditionalFormatting sqref="AA61:AG61">
    <cfRule type="containsText" dxfId="21" priority="9" operator="containsText" text="Yes">
      <formula>NOT(ISERROR(SEARCH("Yes",AA61)))</formula>
    </cfRule>
  </conditionalFormatting>
  <conditionalFormatting sqref="AH61">
    <cfRule type="containsText" dxfId="20" priority="8" operator="containsText" text="Yes">
      <formula>NOT(ISERROR(SEARCH("Yes",AH61)))</formula>
    </cfRule>
  </conditionalFormatting>
  <conditionalFormatting sqref="AI61">
    <cfRule type="containsText" dxfId="19" priority="7" operator="containsText" text="Yes">
      <formula>NOT(ISERROR(SEARCH("Yes",AI61)))</formula>
    </cfRule>
  </conditionalFormatting>
  <conditionalFormatting sqref="AA62:AG62">
    <cfRule type="containsText" dxfId="18" priority="6" operator="containsText" text="Yes">
      <formula>NOT(ISERROR(SEARCH("Yes",AA62)))</formula>
    </cfRule>
  </conditionalFormatting>
  <conditionalFormatting sqref="AH62">
    <cfRule type="containsText" dxfId="17" priority="5" operator="containsText" text="Yes">
      <formula>NOT(ISERROR(SEARCH("Yes",AH62)))</formula>
    </cfRule>
  </conditionalFormatting>
  <conditionalFormatting sqref="AI62">
    <cfRule type="containsText" dxfId="16" priority="4" operator="containsText" text="Yes">
      <formula>NOT(ISERROR(SEARCH("Yes",AI62)))</formula>
    </cfRule>
  </conditionalFormatting>
  <conditionalFormatting sqref="AA64:AG64">
    <cfRule type="containsText" dxfId="15" priority="3" operator="containsText" text="Yes">
      <formula>NOT(ISERROR(SEARCH("Yes",AA64)))</formula>
    </cfRule>
  </conditionalFormatting>
  <conditionalFormatting sqref="AH64">
    <cfRule type="containsText" dxfId="14" priority="2" operator="containsText" text="Yes">
      <formula>NOT(ISERROR(SEARCH("Yes",AH64)))</formula>
    </cfRule>
  </conditionalFormatting>
  <conditionalFormatting sqref="AI64">
    <cfRule type="containsText" dxfId="13" priority="1" operator="containsText" text="Yes">
      <formula>NOT(ISERROR(SEARCH("Yes",AI64)))</formula>
    </cfRule>
  </conditionalFormatting>
  <conditionalFormatting sqref="T46:T65">
    <cfRule type="cellIs" dxfId="12" priority="74" operator="greaterThan">
      <formula>$E$36</formula>
    </cfRule>
  </conditionalFormatting>
  <conditionalFormatting sqref="O46:O65">
    <cfRule type="cellIs" dxfId="11" priority="75" operator="greaterThan">
      <formula>$E$39</formula>
    </cfRule>
  </conditionalFormatting>
  <conditionalFormatting sqref="W46:W65">
    <cfRule type="cellIs" dxfId="10" priority="76" operator="greaterThan">
      <formula>$E$37</formula>
    </cfRule>
  </conditionalFormatting>
  <conditionalFormatting sqref="N47:N65">
    <cfRule type="cellIs" dxfId="9" priority="77" operator="greaterThan">
      <formula>$E$40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85" zoomScaleNormal="85" workbookViewId="0">
      <selection activeCell="D50" sqref="D50"/>
    </sheetView>
  </sheetViews>
  <sheetFormatPr defaultRowHeight="14.25" x14ac:dyDescent="0.2"/>
  <cols>
    <col min="1" max="1" width="1.5" bestFit="1" customWidth="1"/>
    <col min="2" max="2" width="37.25" bestFit="1" customWidth="1"/>
    <col min="3" max="3" width="24.625" bestFit="1" customWidth="1"/>
    <col min="4" max="4" width="21.25" bestFit="1" customWidth="1"/>
    <col min="5" max="5" width="19.125" customWidth="1"/>
    <col min="6" max="6" width="19.5" bestFit="1" customWidth="1"/>
    <col min="7" max="7" width="18.375" customWidth="1"/>
    <col min="8" max="8" width="15" customWidth="1"/>
    <col min="9" max="9" width="13.5" customWidth="1"/>
    <col min="10" max="10" width="36" bestFit="1" customWidth="1"/>
    <col min="11" max="11" width="5.375" customWidth="1"/>
    <col min="12" max="12" width="19.125" bestFit="1" customWidth="1"/>
  </cols>
  <sheetData>
    <row r="1" spans="1:12" ht="21" x14ac:dyDescent="0.35">
      <c r="A1" s="6"/>
      <c r="B1" s="7" t="s">
        <v>13</v>
      </c>
      <c r="C1" s="8" t="s">
        <v>243</v>
      </c>
      <c r="E1" t="s">
        <v>244</v>
      </c>
      <c r="F1" s="9"/>
      <c r="G1" s="10" t="s">
        <v>15</v>
      </c>
      <c r="H1" s="9" t="s">
        <v>182</v>
      </c>
      <c r="K1" s="11"/>
    </row>
    <row r="2" spans="1:12" ht="21" x14ac:dyDescent="0.35">
      <c r="A2" s="6"/>
      <c r="B2" s="7" t="s">
        <v>170</v>
      </c>
      <c r="C2" s="8" t="s">
        <v>18</v>
      </c>
      <c r="D2" t="s">
        <v>171</v>
      </c>
      <c r="E2">
        <v>126</v>
      </c>
      <c r="F2" s="9"/>
      <c r="G2" s="10"/>
      <c r="H2" s="9"/>
      <c r="K2" s="11"/>
    </row>
    <row r="3" spans="1:12" x14ac:dyDescent="0.2">
      <c r="A3" s="6"/>
      <c r="K3" s="11"/>
    </row>
    <row r="4" spans="1:12" ht="15" x14ac:dyDescent="0.25">
      <c r="A4" s="6"/>
      <c r="B4" s="13">
        <v>126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  <c r="K4" s="11"/>
      <c r="L4" s="20" t="s">
        <v>26</v>
      </c>
    </row>
    <row r="5" spans="1:12" ht="15" x14ac:dyDescent="0.25">
      <c r="A5" s="6"/>
      <c r="B5" s="21"/>
      <c r="C5" s="14"/>
      <c r="D5" s="22">
        <v>40529</v>
      </c>
      <c r="E5" s="23">
        <v>0.4826388888888889</v>
      </c>
      <c r="F5" s="24" t="s">
        <v>27</v>
      </c>
      <c r="G5" s="25">
        <v>11.971822990399998</v>
      </c>
      <c r="H5" s="26" t="s">
        <v>28</v>
      </c>
      <c r="I5" s="27"/>
      <c r="J5" s="28"/>
      <c r="K5" s="11"/>
      <c r="L5" s="29" t="s">
        <v>29</v>
      </c>
    </row>
    <row r="6" spans="1:12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  <c r="K6" s="11"/>
      <c r="L6" s="34" t="s">
        <v>39</v>
      </c>
    </row>
    <row r="7" spans="1:12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  <c r="K7" s="11"/>
      <c r="L7" s="38" t="s">
        <v>46</v>
      </c>
    </row>
    <row r="8" spans="1:12" ht="15.7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  <c r="K8" s="11"/>
      <c r="L8" s="40" t="s">
        <v>55</v>
      </c>
    </row>
    <row r="9" spans="1:12" ht="15.75" x14ac:dyDescent="0.25">
      <c r="A9" s="6"/>
      <c r="B9" s="41" t="s">
        <v>56</v>
      </c>
      <c r="C9" s="42">
        <v>5</v>
      </c>
      <c r="D9" s="43">
        <v>10690.076339086485</v>
      </c>
      <c r="E9" s="44">
        <v>0</v>
      </c>
      <c r="F9" s="45">
        <v>3.4661578659457522E-2</v>
      </c>
      <c r="G9" s="46">
        <v>1859.4131385703486</v>
      </c>
      <c r="H9" s="47">
        <v>38.084205996309272</v>
      </c>
      <c r="I9" s="48">
        <v>46.589279293588959</v>
      </c>
      <c r="J9" s="49" t="e">
        <v>#REF!</v>
      </c>
      <c r="K9" s="11"/>
      <c r="L9" s="50" t="s">
        <v>57</v>
      </c>
    </row>
    <row r="10" spans="1:12" ht="15.75" x14ac:dyDescent="0.25">
      <c r="A10" s="6"/>
      <c r="B10" s="51" t="s">
        <v>115</v>
      </c>
      <c r="C10" s="52">
        <v>142</v>
      </c>
      <c r="D10" s="53" t="s">
        <v>59</v>
      </c>
      <c r="E10" s="54">
        <v>22.833333327434957</v>
      </c>
      <c r="F10" s="55" t="s">
        <v>60</v>
      </c>
      <c r="G10" s="56" t="s">
        <v>61</v>
      </c>
      <c r="H10" s="57"/>
      <c r="I10" s="58"/>
      <c r="J10" s="59"/>
      <c r="K10" s="11"/>
      <c r="L10" s="60" t="s">
        <v>62</v>
      </c>
    </row>
    <row r="11" spans="1:12" ht="15.75" x14ac:dyDescent="0.25">
      <c r="A11" s="6"/>
      <c r="B11" s="61"/>
      <c r="C11" s="62"/>
      <c r="D11" s="11"/>
      <c r="E11" s="11"/>
      <c r="F11" s="11"/>
      <c r="G11" s="11"/>
      <c r="H11" s="11"/>
      <c r="I11" s="11"/>
      <c r="J11" s="28"/>
      <c r="K11" s="11"/>
      <c r="L11" s="63" t="s">
        <v>63</v>
      </c>
    </row>
    <row r="12" spans="1:12" ht="15.75" x14ac:dyDescent="0.25">
      <c r="A12" s="6"/>
      <c r="B12" s="64" t="s">
        <v>116</v>
      </c>
      <c r="C12" s="65">
        <v>143</v>
      </c>
      <c r="D12" s="66">
        <v>11706.144416002617</v>
      </c>
      <c r="E12" s="67">
        <v>0</v>
      </c>
      <c r="F12" s="68">
        <v>3.6627925975780545E-3</v>
      </c>
      <c r="G12" s="69">
        <v>1916.8423374091469</v>
      </c>
      <c r="H12" s="69">
        <v>4.1487703188374416</v>
      </c>
      <c r="I12" s="70">
        <v>2.8396905932013778</v>
      </c>
      <c r="J12" s="71" t="e">
        <v>#REF!</v>
      </c>
      <c r="K12" s="11"/>
      <c r="L12" s="72" t="s">
        <v>65</v>
      </c>
    </row>
    <row r="13" spans="1:12" ht="15" x14ac:dyDescent="0.25">
      <c r="A13" s="6"/>
      <c r="B13" s="64" t="s">
        <v>117</v>
      </c>
      <c r="C13" s="73">
        <v>213</v>
      </c>
      <c r="D13" s="74" t="s">
        <v>59</v>
      </c>
      <c r="E13" s="75">
        <v>11.666666659293696</v>
      </c>
      <c r="F13" s="76" t="s">
        <v>60</v>
      </c>
      <c r="G13" s="77"/>
      <c r="H13" s="77"/>
      <c r="I13" s="78"/>
      <c r="J13" s="19"/>
      <c r="K13" s="11"/>
    </row>
    <row r="14" spans="1:12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  <c r="K14" s="11"/>
    </row>
    <row r="15" spans="1:12" ht="15" x14ac:dyDescent="0.25">
      <c r="A15" s="6"/>
      <c r="B15" s="79" t="s">
        <v>118</v>
      </c>
      <c r="C15" s="80">
        <v>214</v>
      </c>
      <c r="D15" s="81">
        <v>9468.4850142542691</v>
      </c>
      <c r="E15" s="82">
        <v>0</v>
      </c>
      <c r="F15" s="83">
        <v>3.3983379276394325E-4</v>
      </c>
      <c r="G15" s="84">
        <v>1923.2097616657459</v>
      </c>
      <c r="H15" s="84">
        <v>0.38620143993807399</v>
      </c>
      <c r="I15" s="85">
        <v>1.2248374891327405</v>
      </c>
      <c r="J15" s="86" t="e">
        <v>#REF!</v>
      </c>
      <c r="K15" s="11"/>
    </row>
    <row r="16" spans="1:12" ht="15" x14ac:dyDescent="0.25">
      <c r="A16" s="6"/>
      <c r="B16" s="79" t="s">
        <v>119</v>
      </c>
      <c r="C16" s="87">
        <v>615</v>
      </c>
      <c r="D16" s="88" t="s">
        <v>59</v>
      </c>
      <c r="E16" s="89">
        <v>66.833333334652707</v>
      </c>
      <c r="F16" s="76" t="s">
        <v>60</v>
      </c>
      <c r="G16" s="77"/>
      <c r="H16" s="77"/>
      <c r="I16" s="78"/>
      <c r="J16" s="19"/>
      <c r="K16" s="11"/>
      <c r="L16" s="11"/>
    </row>
    <row r="17" spans="1:12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  <c r="K17" s="11"/>
    </row>
    <row r="18" spans="1:12" ht="15" x14ac:dyDescent="0.25">
      <c r="A18" s="6"/>
      <c r="B18" s="90" t="s">
        <v>120</v>
      </c>
      <c r="C18" s="91">
        <v>616</v>
      </c>
      <c r="D18" s="92">
        <v>2467.877764618047</v>
      </c>
      <c r="E18" s="93">
        <v>0</v>
      </c>
      <c r="F18" s="94">
        <v>1.0520136937940229E-4</v>
      </c>
      <c r="G18" s="95">
        <v>1923.6609615659556</v>
      </c>
      <c r="H18" s="95">
        <v>0.11958331708725779</v>
      </c>
      <c r="I18" s="96">
        <v>0.10599915658827153</v>
      </c>
      <c r="J18" s="97" t="e">
        <v>#REF!</v>
      </c>
      <c r="K18" s="11"/>
    </row>
    <row r="19" spans="1:12" ht="15.75" thickBot="1" x14ac:dyDescent="0.3">
      <c r="A19" s="6"/>
      <c r="B19" s="98" t="s">
        <v>67</v>
      </c>
      <c r="C19" s="99">
        <v>1046</v>
      </c>
      <c r="D19" s="100" t="s">
        <v>59</v>
      </c>
      <c r="E19" s="101">
        <v>71.666666666278616</v>
      </c>
      <c r="F19" s="76" t="s">
        <v>60</v>
      </c>
      <c r="G19" s="11"/>
      <c r="H19" s="11"/>
      <c r="I19" s="102"/>
      <c r="J19" s="28"/>
      <c r="K19" s="11"/>
    </row>
    <row r="20" spans="1:12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5</v>
      </c>
      <c r="K20" s="11"/>
      <c r="L20" s="11"/>
    </row>
    <row r="21" spans="1:12" ht="15.75" x14ac:dyDescent="0.25">
      <c r="A21" s="6"/>
      <c r="B21" s="109" t="s">
        <v>70</v>
      </c>
      <c r="C21" s="110">
        <v>0</v>
      </c>
      <c r="D21" s="111" t="s">
        <v>71</v>
      </c>
      <c r="E21" s="112" t="s">
        <v>72</v>
      </c>
      <c r="F21" s="11"/>
      <c r="G21" s="11"/>
      <c r="H21" s="11"/>
      <c r="I21" s="113" t="s">
        <v>73</v>
      </c>
      <c r="J21" s="114">
        <v>1046</v>
      </c>
      <c r="K21" s="11"/>
      <c r="L21" s="11"/>
    </row>
    <row r="22" spans="1:12" ht="15.75" x14ac:dyDescent="0.25">
      <c r="A22" s="6"/>
      <c r="B22" s="109" t="s">
        <v>74</v>
      </c>
      <c r="C22" s="115">
        <v>22.833333327434957</v>
      </c>
      <c r="D22" s="116" t="e">
        <v>#REF!</v>
      </c>
      <c r="E22" s="117" t="e">
        <v>#REF!</v>
      </c>
      <c r="F22" s="118" t="s">
        <v>76</v>
      </c>
      <c r="G22" s="118"/>
      <c r="H22" s="119"/>
      <c r="I22" s="113" t="s">
        <v>77</v>
      </c>
      <c r="J22" s="120">
        <v>5998.6395714650116</v>
      </c>
      <c r="K22" s="11"/>
    </row>
    <row r="23" spans="1:12" ht="15.75" x14ac:dyDescent="0.25">
      <c r="A23" s="6"/>
      <c r="B23" s="121" t="s">
        <v>150</v>
      </c>
      <c r="C23" s="122">
        <v>1223.3228466967096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173.49999999976717</v>
      </c>
      <c r="K23" s="11"/>
    </row>
    <row r="24" spans="1:12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34.574291478230904</v>
      </c>
      <c r="K24" s="11"/>
    </row>
    <row r="25" spans="1:12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128" t="e">
        <v>#REF!</v>
      </c>
      <c r="F25" s="129" t="s">
        <v>151</v>
      </c>
      <c r="G25" s="2"/>
      <c r="H25" s="119"/>
      <c r="I25" s="130" t="s">
        <v>86</v>
      </c>
      <c r="J25" s="131">
        <v>4.7434052787514682</v>
      </c>
      <c r="K25" s="11"/>
    </row>
    <row r="26" spans="1:12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  <c r="L26" s="136"/>
    </row>
    <row r="27" spans="1:12" ht="15" thickBot="1" x14ac:dyDescent="0.25">
      <c r="A27" s="6"/>
      <c r="B27" s="30"/>
      <c r="C27" s="11"/>
      <c r="D27" s="11"/>
      <c r="E27" s="11"/>
      <c r="F27" s="11"/>
      <c r="G27" s="11"/>
      <c r="H27" s="11"/>
      <c r="J27" s="137"/>
      <c r="L27" s="136"/>
    </row>
    <row r="28" spans="1:12" x14ac:dyDescent="0.2">
      <c r="A28" s="6"/>
      <c r="B28" s="138" t="s">
        <v>88</v>
      </c>
      <c r="C28" s="139" t="s">
        <v>89</v>
      </c>
      <c r="D28" s="140" t="s">
        <v>43</v>
      </c>
      <c r="E28" s="141" t="s">
        <v>164</v>
      </c>
      <c r="F28" s="141" t="s">
        <v>165</v>
      </c>
      <c r="G28" s="141" t="s">
        <v>90</v>
      </c>
      <c r="H28" s="142" t="s">
        <v>91</v>
      </c>
      <c r="I28" s="143" t="s">
        <v>92</v>
      </c>
      <c r="J28" s="144" t="s">
        <v>93</v>
      </c>
      <c r="L28" s="136"/>
    </row>
    <row r="29" spans="1:12" ht="15.75" x14ac:dyDescent="0.25">
      <c r="A29" s="6"/>
      <c r="B29" s="145" t="s">
        <v>115</v>
      </c>
      <c r="C29" s="146">
        <v>122.42438357682231</v>
      </c>
      <c r="D29" s="147">
        <v>3.4661578659457522E-2</v>
      </c>
      <c r="E29" s="232">
        <v>3.4807699074618532</v>
      </c>
      <c r="F29" s="232">
        <v>3.9629302021792836</v>
      </c>
      <c r="G29" s="148">
        <v>3.1811534489649866</v>
      </c>
      <c r="H29" s="149">
        <v>38.084205996309272</v>
      </c>
      <c r="I29" s="150">
        <v>155.31578942165956</v>
      </c>
      <c r="J29" s="151">
        <v>1859.4131385703486</v>
      </c>
    </row>
    <row r="30" spans="1:12" ht="15.75" x14ac:dyDescent="0.25">
      <c r="A30" s="6"/>
      <c r="B30" s="152" t="s">
        <v>116</v>
      </c>
      <c r="C30" s="153">
        <v>14.604123059979296</v>
      </c>
      <c r="D30" s="154">
        <v>3.6627925975780545E-3</v>
      </c>
      <c r="E30" s="202">
        <v>0.39167589822969984</v>
      </c>
      <c r="F30" s="202">
        <v>2.1825658443380873</v>
      </c>
      <c r="G30" s="155">
        <v>0.34654457572286779</v>
      </c>
      <c r="H30" s="156">
        <v>4.1487703188374416</v>
      </c>
      <c r="I30" s="157">
        <v>160.11281982253081</v>
      </c>
      <c r="J30" s="158">
        <v>1916.8423374091469</v>
      </c>
    </row>
    <row r="31" spans="1:12" ht="15.75" x14ac:dyDescent="0.25">
      <c r="A31" s="6"/>
      <c r="B31" s="159" t="s">
        <v>118</v>
      </c>
      <c r="C31" s="160">
        <v>1.0996047283767627</v>
      </c>
      <c r="D31" s="161">
        <v>3.3983379276394325E-4</v>
      </c>
      <c r="E31" s="233">
        <v>3.6522022271586872E-2</v>
      </c>
      <c r="F31" s="233">
        <v>2.3538702209663445</v>
      </c>
      <c r="G31" s="162">
        <v>3.2259200645362231E-2</v>
      </c>
      <c r="H31" s="163">
        <v>0.38620143993807399</v>
      </c>
      <c r="I31" s="164">
        <v>160.6446873803543</v>
      </c>
      <c r="J31" s="165">
        <v>1923.2097616657459</v>
      </c>
    </row>
    <row r="32" spans="1:12" ht="15.75" x14ac:dyDescent="0.25">
      <c r="A32" s="166"/>
      <c r="B32" s="167" t="s">
        <v>120</v>
      </c>
      <c r="C32" s="168">
        <v>8.874347993484738E-2</v>
      </c>
      <c r="D32" s="169">
        <v>1.0520136937940229E-4</v>
      </c>
      <c r="E32" s="234">
        <v>1.1144028936209673E-2</v>
      </c>
      <c r="F32" s="234">
        <v>0.8447715859708288</v>
      </c>
      <c r="G32" s="170">
        <v>9.9887308042517532E-3</v>
      </c>
      <c r="H32" s="171">
        <v>0.11958331708725779</v>
      </c>
      <c r="I32" s="172">
        <v>160.68237586777775</v>
      </c>
      <c r="J32" s="173">
        <v>1923.6609615659556</v>
      </c>
    </row>
    <row r="33" spans="2:10" ht="16.5" thickBot="1" x14ac:dyDescent="0.3">
      <c r="B33" s="174" t="s">
        <v>68</v>
      </c>
      <c r="C33" s="175">
        <v>11.396305286294835</v>
      </c>
      <c r="D33" s="176">
        <v>4.8558853778728553E-3</v>
      </c>
      <c r="E33" s="235">
        <v>0.5146375404819088</v>
      </c>
      <c r="F33" s="235">
        <v>2.4398728231622506</v>
      </c>
      <c r="G33" s="177">
        <v>0.4588801254295295</v>
      </c>
      <c r="H33" s="178">
        <v>5.493631635454876</v>
      </c>
      <c r="I33" s="179">
        <v>159.92271350764261</v>
      </c>
      <c r="J33" s="180">
        <v>1914.5664182579483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115</v>
      </c>
      <c r="C36" s="184">
        <v>5.2973244372552603E-2</v>
      </c>
      <c r="D36" s="184">
        <v>5.3042880431289463E-2</v>
      </c>
      <c r="E36" s="184">
        <v>5.3057571222059882E-2</v>
      </c>
      <c r="F36" s="184">
        <v>5.3057571222059882E-2</v>
      </c>
      <c r="G36" s="185">
        <v>3.6218105234835321</v>
      </c>
      <c r="H36" s="185">
        <v>4.3359674491912796E-2</v>
      </c>
      <c r="I36" s="185">
        <v>3.622813622489053</v>
      </c>
      <c r="J36" s="185">
        <v>4.3371683415648746E-2</v>
      </c>
    </row>
    <row r="37" spans="2:10" ht="15.75" x14ac:dyDescent="0.25">
      <c r="B37" s="152" t="s">
        <v>116</v>
      </c>
      <c r="C37" s="186">
        <v>1.5815953189140017E-2</v>
      </c>
      <c r="D37" s="186">
        <v>1.58238271111968E-2</v>
      </c>
      <c r="E37" s="186">
        <v>1.5825049957179871E-2</v>
      </c>
      <c r="F37" s="186">
        <v>1.5825049957179871E-2</v>
      </c>
      <c r="G37" s="187">
        <v>1.931077091881199</v>
      </c>
      <c r="H37" s="187">
        <v>2.3118513124818107E-2</v>
      </c>
      <c r="I37" s="187">
        <v>1.9312263231542792</v>
      </c>
      <c r="J37" s="187">
        <v>2.3120299695204058E-2</v>
      </c>
    </row>
    <row r="38" spans="2:10" ht="15.75" x14ac:dyDescent="0.25">
      <c r="B38" s="159" t="s">
        <v>118</v>
      </c>
      <c r="C38" s="188">
        <v>7.8919577048455342E-2</v>
      </c>
      <c r="D38" s="188">
        <v>7.8941644297602989E-2</v>
      </c>
      <c r="E38" s="188">
        <v>7.8945337066931784E-2</v>
      </c>
      <c r="F38" s="188">
        <v>7.8945337066931784E-2</v>
      </c>
      <c r="G38" s="189">
        <v>2.0791283458137251</v>
      </c>
      <c r="H38" s="189">
        <v>2.4890956530405069E-2</v>
      </c>
      <c r="I38" s="189">
        <v>2.0792256042563935</v>
      </c>
      <c r="J38" s="189">
        <v>2.489212089126502E-2</v>
      </c>
    </row>
    <row r="39" spans="2:10" ht="15.75" x14ac:dyDescent="0.25">
      <c r="B39" s="167" t="s">
        <v>120</v>
      </c>
      <c r="C39" s="190">
        <v>8.0272785640954636E-3</v>
      </c>
      <c r="D39" s="190">
        <v>8.0352515356173215E-3</v>
      </c>
      <c r="E39" s="190">
        <v>8.0378132187853835E-3</v>
      </c>
      <c r="F39" s="190">
        <v>8.0378132187853835E-3</v>
      </c>
      <c r="G39" s="191">
        <v>0.75719436943722074</v>
      </c>
      <c r="H39" s="191">
        <v>9.0649969602299499E-3</v>
      </c>
      <c r="I39" s="191">
        <v>0.7574357672407046</v>
      </c>
      <c r="J39" s="191">
        <v>9.0678869320035289E-3</v>
      </c>
    </row>
    <row r="40" spans="2:10" ht="16.5" thickBot="1" x14ac:dyDescent="0.3">
      <c r="B40" s="174" t="s">
        <v>68</v>
      </c>
      <c r="C40" s="192">
        <v>0.15612678024346455</v>
      </c>
      <c r="D40" s="192">
        <v>0.15623489151326614</v>
      </c>
      <c r="E40" s="192">
        <v>0.15625705960251646</v>
      </c>
      <c r="F40" s="192">
        <v>0.15625705960251646</v>
      </c>
      <c r="G40" s="193">
        <v>2.1755294922255128</v>
      </c>
      <c r="H40" s="193">
        <v>2.604505399131863E-2</v>
      </c>
      <c r="I40" s="193">
        <v>2.1758381769980581</v>
      </c>
      <c r="J40" s="193">
        <v>2.6048749510775373E-2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96" t="s">
        <v>153</v>
      </c>
    </row>
    <row r="44" spans="2:10" ht="15.75" x14ac:dyDescent="0.25">
      <c r="B44" s="145" t="s">
        <v>115</v>
      </c>
      <c r="C44" s="197">
        <v>14.645404580765238</v>
      </c>
      <c r="D44" s="198">
        <v>3.2145709848509485</v>
      </c>
      <c r="E44" s="199">
        <v>91.392236014952672</v>
      </c>
      <c r="F44" s="200">
        <v>10.690076339086485</v>
      </c>
      <c r="G44" s="197">
        <v>9.7698997979965334</v>
      </c>
      <c r="H44" s="197">
        <v>0.38055555545724928</v>
      </c>
      <c r="I44" s="197">
        <v>3.7179896443882385</v>
      </c>
      <c r="J44" s="201">
        <v>0</v>
      </c>
    </row>
    <row r="45" spans="2:10" ht="15.75" x14ac:dyDescent="0.25">
      <c r="B45" s="152" t="s">
        <v>116</v>
      </c>
      <c r="C45" s="202">
        <v>8.1943010860232874</v>
      </c>
      <c r="D45" s="203">
        <v>3.5201088365073985</v>
      </c>
      <c r="E45" s="204">
        <v>88.477380734730687</v>
      </c>
      <c r="F45" s="205">
        <v>11.706144416002617</v>
      </c>
      <c r="G45" s="202">
        <v>10.357289964304051</v>
      </c>
      <c r="H45" s="202">
        <v>0.1944444443215616</v>
      </c>
      <c r="I45" s="202">
        <v>2.0139174917863878</v>
      </c>
      <c r="J45" s="201">
        <v>0</v>
      </c>
    </row>
    <row r="46" spans="2:10" ht="15.75" x14ac:dyDescent="0.25">
      <c r="B46" s="159" t="s">
        <v>118</v>
      </c>
      <c r="C46" s="206">
        <v>37.968624907909167</v>
      </c>
      <c r="D46" s="207">
        <v>2.8472310423106668</v>
      </c>
      <c r="E46" s="208">
        <v>88.328078892988898</v>
      </c>
      <c r="F46" s="209">
        <v>9.4684850142542683</v>
      </c>
      <c r="G46" s="206">
        <v>8.3633309133613416</v>
      </c>
      <c r="H46" s="206">
        <v>1.1138888889108784</v>
      </c>
      <c r="I46" s="206">
        <v>9.3158213786780664</v>
      </c>
      <c r="J46" s="201">
        <v>0</v>
      </c>
    </row>
    <row r="47" spans="2:10" ht="15.75" x14ac:dyDescent="0.25">
      <c r="B47" s="167" t="s">
        <v>120</v>
      </c>
      <c r="C47" s="210">
        <v>10.611874387800142</v>
      </c>
      <c r="D47" s="211">
        <v>0.74210585637202953</v>
      </c>
      <c r="E47" s="212">
        <v>89.633030041728674</v>
      </c>
      <c r="F47" s="213">
        <v>2.4678777646180468</v>
      </c>
      <c r="G47" s="210">
        <v>2.2120336181532356</v>
      </c>
      <c r="H47" s="210">
        <v>1.1944444444379769</v>
      </c>
      <c r="I47" s="210">
        <v>2.6421512661131694</v>
      </c>
      <c r="J47">
        <v>0</v>
      </c>
    </row>
    <row r="48" spans="2:10" ht="16.5" thickBot="1" x14ac:dyDescent="0.3">
      <c r="B48" s="174" t="s">
        <v>68</v>
      </c>
      <c r="C48" s="214">
        <v>71.814651132787773</v>
      </c>
      <c r="D48" s="215">
        <v>2.0744574886938545</v>
      </c>
      <c r="E48" s="216">
        <v>89.165692226772293</v>
      </c>
      <c r="F48" s="217">
        <v>6.898621626597901</v>
      </c>
      <c r="G48" s="214">
        <v>6.1512037274618363</v>
      </c>
      <c r="H48" s="214">
        <v>2.8916666666627862</v>
      </c>
      <c r="I48" s="214">
        <v>17.787230778553273</v>
      </c>
      <c r="J48" s="201">
        <v>0</v>
      </c>
    </row>
  </sheetData>
  <sheetProtection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85" zoomScaleNormal="85" workbookViewId="0">
      <selection activeCell="D50" sqref="D50"/>
    </sheetView>
  </sheetViews>
  <sheetFormatPr defaultRowHeight="14.25" x14ac:dyDescent="0.2"/>
  <cols>
    <col min="1" max="1" width="4.625" customWidth="1"/>
    <col min="2" max="2" width="42.5" customWidth="1"/>
    <col min="3" max="3" width="24.625" bestFit="1" customWidth="1"/>
    <col min="4" max="4" width="21.25" bestFit="1" customWidth="1"/>
    <col min="5" max="5" width="19.125" customWidth="1"/>
    <col min="6" max="6" width="19.5" bestFit="1" customWidth="1"/>
    <col min="7" max="7" width="18.375" customWidth="1"/>
    <col min="8" max="8" width="15" customWidth="1"/>
    <col min="9" max="9" width="13.5" customWidth="1"/>
    <col min="10" max="10" width="12.375" bestFit="1" customWidth="1"/>
    <col min="11" max="11" width="5.375" customWidth="1"/>
    <col min="12" max="12" width="19.125" bestFit="1" customWidth="1"/>
  </cols>
  <sheetData>
    <row r="1" spans="1:12" ht="21" x14ac:dyDescent="0.35">
      <c r="A1" s="6"/>
      <c r="B1" s="7" t="s">
        <v>13</v>
      </c>
      <c r="C1" s="8" t="s">
        <v>218</v>
      </c>
      <c r="E1" t="s">
        <v>134</v>
      </c>
      <c r="F1" s="9"/>
      <c r="G1" s="10" t="s">
        <v>15</v>
      </c>
      <c r="H1" s="9" t="s">
        <v>182</v>
      </c>
      <c r="K1" s="11"/>
    </row>
    <row r="2" spans="1:12" ht="21" x14ac:dyDescent="0.35">
      <c r="A2" s="6"/>
      <c r="B2" s="7" t="s">
        <v>170</v>
      </c>
      <c r="C2" s="8" t="s">
        <v>135</v>
      </c>
      <c r="D2" t="s">
        <v>171</v>
      </c>
      <c r="E2" t="s">
        <v>4</v>
      </c>
      <c r="F2" s="9"/>
      <c r="G2" s="10"/>
      <c r="H2" s="9"/>
      <c r="K2" s="11"/>
    </row>
    <row r="3" spans="1:12" x14ac:dyDescent="0.2">
      <c r="A3" s="6"/>
      <c r="K3" s="11"/>
    </row>
    <row r="4" spans="1:12" ht="15" x14ac:dyDescent="0.25">
      <c r="A4" s="6"/>
      <c r="B4" s="13" t="s">
        <v>4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  <c r="K4" s="11"/>
      <c r="L4" s="20" t="s">
        <v>26</v>
      </c>
    </row>
    <row r="5" spans="1:12" ht="15" x14ac:dyDescent="0.25">
      <c r="A5" s="6"/>
      <c r="B5" s="21"/>
      <c r="C5" s="14"/>
      <c r="D5" s="22">
        <v>40530</v>
      </c>
      <c r="E5" s="23">
        <v>0.44097222222222227</v>
      </c>
      <c r="F5" s="24" t="s">
        <v>27</v>
      </c>
      <c r="G5" s="25">
        <v>11.971822990399998</v>
      </c>
      <c r="H5" s="26" t="s">
        <v>28</v>
      </c>
      <c r="I5" s="27"/>
      <c r="J5" s="28"/>
      <c r="K5" s="11"/>
      <c r="L5" s="29" t="s">
        <v>29</v>
      </c>
    </row>
    <row r="6" spans="1:12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  <c r="K6" s="11"/>
      <c r="L6" s="34" t="s">
        <v>39</v>
      </c>
    </row>
    <row r="7" spans="1:12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  <c r="K7" s="11"/>
      <c r="L7" s="38" t="s">
        <v>46</v>
      </c>
    </row>
    <row r="8" spans="1:12" ht="15.7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  <c r="K8" s="11"/>
      <c r="L8" s="40" t="s">
        <v>55</v>
      </c>
    </row>
    <row r="9" spans="1:12" ht="15.75" x14ac:dyDescent="0.25">
      <c r="A9" s="6"/>
      <c r="B9" s="41" t="s">
        <v>56</v>
      </c>
      <c r="C9" s="42">
        <v>6</v>
      </c>
      <c r="D9" s="43">
        <v>4803.5499195183038</v>
      </c>
      <c r="E9" s="44">
        <v>0</v>
      </c>
      <c r="F9" s="45">
        <v>2.268286865699912E-2</v>
      </c>
      <c r="G9" s="46">
        <v>1881.1924911383103</v>
      </c>
      <c r="H9" s="47">
        <v>25.214588569786475</v>
      </c>
      <c r="I9" s="48">
        <v>15.074404887451387</v>
      </c>
      <c r="J9" s="49" t="e">
        <v>#REF!</v>
      </c>
      <c r="K9" s="11"/>
      <c r="L9" s="50" t="s">
        <v>57</v>
      </c>
    </row>
    <row r="10" spans="1:12" ht="15.75" x14ac:dyDescent="0.25">
      <c r="A10" s="6"/>
      <c r="B10" s="51" t="s">
        <v>58</v>
      </c>
      <c r="C10" s="52">
        <v>155</v>
      </c>
      <c r="D10" s="53" t="s">
        <v>59</v>
      </c>
      <c r="E10" s="54">
        <v>24.833333333954215</v>
      </c>
      <c r="F10" s="55" t="s">
        <v>60</v>
      </c>
      <c r="G10" s="56" t="s">
        <v>61</v>
      </c>
      <c r="H10" s="57"/>
      <c r="I10" s="58"/>
      <c r="J10" s="59"/>
      <c r="K10" s="11"/>
      <c r="L10" s="60" t="s">
        <v>62</v>
      </c>
    </row>
    <row r="11" spans="1:12" ht="15.75" x14ac:dyDescent="0.25">
      <c r="A11" s="6"/>
      <c r="B11" s="61"/>
      <c r="C11" s="62"/>
      <c r="D11" s="11"/>
      <c r="E11" s="11"/>
      <c r="F11" s="11"/>
      <c r="G11" s="11"/>
      <c r="H11" s="11"/>
      <c r="I11" s="11"/>
      <c r="J11" s="28"/>
      <c r="K11" s="11"/>
      <c r="L11" s="63" t="s">
        <v>63</v>
      </c>
    </row>
    <row r="12" spans="1:12" ht="15.75" x14ac:dyDescent="0.25">
      <c r="A12" s="6"/>
      <c r="B12" s="64" t="s">
        <v>64</v>
      </c>
      <c r="C12" s="65">
        <v>155</v>
      </c>
      <c r="D12" s="66">
        <v>6474.2098816989601</v>
      </c>
      <c r="E12" s="67">
        <v>0</v>
      </c>
      <c r="F12" s="68">
        <v>3.8836728971963328E-3</v>
      </c>
      <c r="G12" s="69">
        <v>1916.4205826568398</v>
      </c>
      <c r="H12" s="69">
        <v>4.3979890361098386</v>
      </c>
      <c r="I12" s="70">
        <v>18.479986453384264</v>
      </c>
      <c r="J12" s="71" t="e">
        <v>#REF!</v>
      </c>
      <c r="K12" s="11"/>
      <c r="L12" s="72" t="s">
        <v>65</v>
      </c>
    </row>
    <row r="13" spans="1:12" ht="15" x14ac:dyDescent="0.25">
      <c r="A13" s="6"/>
      <c r="B13" s="64" t="s">
        <v>136</v>
      </c>
      <c r="C13" s="73">
        <v>932</v>
      </c>
      <c r="D13" s="74" t="s">
        <v>59</v>
      </c>
      <c r="E13" s="75">
        <v>129.5000000030268</v>
      </c>
      <c r="F13" s="76" t="s">
        <v>60</v>
      </c>
      <c r="G13" s="77"/>
      <c r="H13" s="77"/>
      <c r="I13" s="78"/>
      <c r="J13" s="19"/>
      <c r="K13" s="11"/>
    </row>
    <row r="14" spans="1:12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  <c r="K14" s="11"/>
    </row>
    <row r="15" spans="1:12" ht="15" x14ac:dyDescent="0.25">
      <c r="A15" s="6"/>
      <c r="B15" s="79" t="s">
        <v>137</v>
      </c>
      <c r="C15" s="80">
        <v>932</v>
      </c>
      <c r="D15" s="81">
        <v>8477.9118045726409</v>
      </c>
      <c r="E15" s="82">
        <v>0</v>
      </c>
      <c r="F15" s="83">
        <v>1.9788734448648304E-4</v>
      </c>
      <c r="G15" s="84">
        <v>1923.4827004495758</v>
      </c>
      <c r="H15" s="84">
        <v>0.22491943131134209</v>
      </c>
      <c r="I15" s="85">
        <v>0.50650379544944357</v>
      </c>
      <c r="J15" s="86" t="e">
        <v>#REF!</v>
      </c>
      <c r="K15" s="11"/>
    </row>
    <row r="16" spans="1:12" ht="15" x14ac:dyDescent="0.25">
      <c r="A16" s="6"/>
      <c r="B16" s="79" t="s">
        <v>138</v>
      </c>
      <c r="C16" s="87">
        <v>1250</v>
      </c>
      <c r="D16" s="88" t="s">
        <v>59</v>
      </c>
      <c r="E16" s="89">
        <v>52.999999994644895</v>
      </c>
      <c r="F16" s="76" t="s">
        <v>60</v>
      </c>
      <c r="G16" s="77"/>
      <c r="H16" s="77"/>
      <c r="I16" s="78"/>
      <c r="J16" s="19"/>
      <c r="K16" s="11"/>
      <c r="L16" s="11"/>
    </row>
    <row r="17" spans="1:12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  <c r="K17" s="11"/>
    </row>
    <row r="18" spans="1:12" ht="15" x14ac:dyDescent="0.25">
      <c r="A18" s="6"/>
      <c r="B18" s="90" t="s">
        <v>66</v>
      </c>
      <c r="C18" s="91">
        <v>1250</v>
      </c>
      <c r="D18" s="92">
        <v>4494.9897981141194</v>
      </c>
      <c r="E18" s="93">
        <v>0</v>
      </c>
      <c r="F18" s="94">
        <v>1.5907482038652844E-3</v>
      </c>
      <c r="G18" s="95">
        <v>1920.8078117568111</v>
      </c>
      <c r="H18" s="95">
        <v>1.8055354770360548</v>
      </c>
      <c r="I18" s="96">
        <v>2.0337412832272079</v>
      </c>
      <c r="J18" s="97" t="e">
        <v>#REF!</v>
      </c>
      <c r="K18" s="11"/>
    </row>
    <row r="19" spans="1:12" ht="15.75" thickBot="1" x14ac:dyDescent="0.3">
      <c r="A19" s="6"/>
      <c r="B19" s="98" t="s">
        <v>67</v>
      </c>
      <c r="C19" s="99">
        <v>1550</v>
      </c>
      <c r="D19" s="100" t="s">
        <v>59</v>
      </c>
      <c r="E19" s="101">
        <v>50.000000005820766</v>
      </c>
      <c r="F19" s="76" t="s">
        <v>60</v>
      </c>
      <c r="G19" s="11"/>
      <c r="H19" s="11"/>
      <c r="I19" s="102"/>
      <c r="J19" s="28"/>
      <c r="K19" s="11"/>
    </row>
    <row r="20" spans="1:12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6</v>
      </c>
      <c r="K20" s="11"/>
      <c r="L20" s="11"/>
    </row>
    <row r="21" spans="1:12" ht="15.75" x14ac:dyDescent="0.25">
      <c r="A21" s="6"/>
      <c r="B21" s="109" t="s">
        <v>70</v>
      </c>
      <c r="C21" s="110">
        <v>0</v>
      </c>
      <c r="D21" s="111" t="s">
        <v>71</v>
      </c>
      <c r="E21" s="112" t="s">
        <v>72</v>
      </c>
      <c r="F21" s="11"/>
      <c r="G21" s="11"/>
      <c r="H21" s="11"/>
      <c r="I21" s="113" t="s">
        <v>73</v>
      </c>
      <c r="J21" s="114">
        <v>1550</v>
      </c>
      <c r="K21" s="11"/>
      <c r="L21" s="11"/>
    </row>
    <row r="22" spans="1:12" ht="15.75" x14ac:dyDescent="0.25">
      <c r="A22" s="6"/>
      <c r="B22" s="109" t="s">
        <v>74</v>
      </c>
      <c r="C22" s="115">
        <v>24.833333333954215</v>
      </c>
      <c r="D22" s="116" t="e">
        <v>#REF!</v>
      </c>
      <c r="E22" s="117" t="e">
        <v>#REF!</v>
      </c>
      <c r="F22" s="118" t="s">
        <v>76</v>
      </c>
      <c r="G22" s="118"/>
      <c r="H22" s="119"/>
      <c r="I22" s="113" t="s">
        <v>77</v>
      </c>
      <c r="J22" s="120">
        <v>8178.0885979083478</v>
      </c>
      <c r="K22" s="11"/>
    </row>
    <row r="23" spans="1:12" ht="15.75" x14ac:dyDescent="0.25">
      <c r="A23" s="6"/>
      <c r="B23" s="121" t="s">
        <v>150</v>
      </c>
      <c r="C23" s="122">
        <v>597.84457103989314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257.33333333744667</v>
      </c>
      <c r="K23" s="11"/>
    </row>
    <row r="24" spans="1:12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31.780137037995953</v>
      </c>
      <c r="K24" s="11"/>
    </row>
    <row r="25" spans="1:12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128" t="e">
        <v>#REF!</v>
      </c>
      <c r="F25" s="129" t="s">
        <v>151</v>
      </c>
      <c r="G25" s="2"/>
      <c r="H25" s="119"/>
      <c r="I25" s="130" t="s">
        <v>86</v>
      </c>
      <c r="J25" s="131">
        <v>1.8860803217238808</v>
      </c>
      <c r="K25" s="11"/>
    </row>
    <row r="26" spans="1:12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  <c r="L26" s="136"/>
    </row>
    <row r="27" spans="1:12" ht="15" thickBot="1" x14ac:dyDescent="0.25">
      <c r="A27" s="6"/>
      <c r="B27" s="30"/>
      <c r="C27" s="11"/>
      <c r="D27" s="11"/>
      <c r="E27" s="11"/>
      <c r="F27" s="11"/>
      <c r="G27" s="11"/>
      <c r="H27" s="11"/>
      <c r="J27" s="137"/>
      <c r="L27" s="136"/>
    </row>
    <row r="28" spans="1:12" x14ac:dyDescent="0.2">
      <c r="A28" s="6"/>
      <c r="B28" s="138" t="s">
        <v>88</v>
      </c>
      <c r="C28" s="139" t="s">
        <v>89</v>
      </c>
      <c r="D28" s="140" t="s">
        <v>43</v>
      </c>
      <c r="E28" s="141" t="s">
        <v>164</v>
      </c>
      <c r="F28" s="141" t="s">
        <v>165</v>
      </c>
      <c r="G28" s="141" t="s">
        <v>90</v>
      </c>
      <c r="H28" s="142" t="s">
        <v>91</v>
      </c>
      <c r="I28" s="143" t="s">
        <v>92</v>
      </c>
      <c r="J28" s="144" t="s">
        <v>93</v>
      </c>
      <c r="L28" s="136"/>
    </row>
    <row r="29" spans="1:12" ht="15.75" x14ac:dyDescent="0.25">
      <c r="A29" s="6"/>
      <c r="B29" s="145" t="s">
        <v>58</v>
      </c>
      <c r="C29" s="146">
        <v>36.421380935213548</v>
      </c>
      <c r="D29" s="147">
        <v>2.268286865699912E-2</v>
      </c>
      <c r="E29" s="232">
        <v>2.9094873006014388</v>
      </c>
      <c r="F29" s="232">
        <v>8.8632769487167984</v>
      </c>
      <c r="G29" s="148">
        <v>2.1061611577456185</v>
      </c>
      <c r="H29" s="149">
        <v>25.214588569786475</v>
      </c>
      <c r="I29" s="150">
        <v>157.13500714526157</v>
      </c>
      <c r="J29" s="151">
        <v>1881.1924911383103</v>
      </c>
    </row>
    <row r="30" spans="1:12" ht="15.75" x14ac:dyDescent="0.25">
      <c r="A30" s="6"/>
      <c r="B30" s="152" t="s">
        <v>64</v>
      </c>
      <c r="C30" s="153">
        <v>8.5621558855377593</v>
      </c>
      <c r="D30" s="154">
        <v>3.8836728971963328E-3</v>
      </c>
      <c r="E30" s="202">
        <v>0.53876816197114596</v>
      </c>
      <c r="F30" s="202">
        <v>-1.5645069313428139E-2</v>
      </c>
      <c r="G30" s="155">
        <v>0.36736168248031326</v>
      </c>
      <c r="H30" s="156">
        <v>4.3979890361098386</v>
      </c>
      <c r="I30" s="157">
        <v>160.07759087263361</v>
      </c>
      <c r="J30" s="158">
        <v>1916.4205826568398</v>
      </c>
    </row>
    <row r="31" spans="1:12" ht="15.75" x14ac:dyDescent="0.25">
      <c r="A31" s="6"/>
      <c r="B31" s="159" t="s">
        <v>137</v>
      </c>
      <c r="C31" s="160">
        <v>0.57340052320824975</v>
      </c>
      <c r="D31" s="161">
        <v>1.9788734448648304E-4</v>
      </c>
      <c r="E31" s="233">
        <v>2.4014019205901755E-2</v>
      </c>
      <c r="F31" s="233">
        <v>-0.20220809333140835</v>
      </c>
      <c r="G31" s="162">
        <v>1.878740033925503E-2</v>
      </c>
      <c r="H31" s="163">
        <v>0.22491943131134209</v>
      </c>
      <c r="I31" s="164">
        <v>160.66748581164154</v>
      </c>
      <c r="J31" s="165">
        <v>1923.4827004495758</v>
      </c>
    </row>
    <row r="32" spans="1:12" ht="15.75" x14ac:dyDescent="0.25">
      <c r="A32" s="166"/>
      <c r="B32" s="167" t="s">
        <v>66</v>
      </c>
      <c r="C32" s="168">
        <v>2.4404895395885391</v>
      </c>
      <c r="D32" s="169">
        <v>1.5907482038652844E-3</v>
      </c>
      <c r="E32" s="234">
        <v>0.22040158050215569</v>
      </c>
      <c r="F32" s="234">
        <v>-0.39478987698847806</v>
      </c>
      <c r="G32" s="170">
        <v>0.15081541704082019</v>
      </c>
      <c r="H32" s="171">
        <v>1.8055354770360548</v>
      </c>
      <c r="I32" s="172">
        <v>160.44405378337737</v>
      </c>
      <c r="J32" s="173">
        <v>1920.8078117568111</v>
      </c>
    </row>
    <row r="33" spans="2:10" ht="16.5" thickBot="1" x14ac:dyDescent="0.3">
      <c r="B33" s="174" t="s">
        <v>68</v>
      </c>
      <c r="C33" s="175">
        <v>9.7863285990015427</v>
      </c>
      <c r="D33" s="176">
        <v>4.5350594842977505E-3</v>
      </c>
      <c r="E33" s="235">
        <v>0.60131623239028709</v>
      </c>
      <c r="F33" s="235">
        <v>0.53691496500034408</v>
      </c>
      <c r="G33" s="177">
        <v>0.42869902048880193</v>
      </c>
      <c r="H33" s="178">
        <v>5.132308789449799</v>
      </c>
      <c r="I33" s="179">
        <v>159.97378922369617</v>
      </c>
      <c r="J33" s="180">
        <v>1915.1778876896494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58</v>
      </c>
      <c r="C36" s="184">
        <v>4.5807535078137264E-2</v>
      </c>
      <c r="D36" s="184">
        <v>4.5921707692950793E-2</v>
      </c>
      <c r="E36" s="184">
        <v>4.5934487592357499E-2</v>
      </c>
      <c r="F36" s="184">
        <v>4.5934487592357499E-2</v>
      </c>
      <c r="G36" s="185">
        <v>6.4160753119185454</v>
      </c>
      <c r="H36" s="185">
        <v>7.6812117927364282E-2</v>
      </c>
      <c r="I36" s="185">
        <v>6.4178608900512319</v>
      </c>
      <c r="J36" s="185">
        <v>7.6833494552704343E-2</v>
      </c>
    </row>
    <row r="37" spans="2:10" ht="15.75" x14ac:dyDescent="0.25">
      <c r="B37" s="152" t="s">
        <v>64</v>
      </c>
      <c r="C37" s="186">
        <v>-6.5357873940212474E-4</v>
      </c>
      <c r="D37" s="186">
        <v>-5.3663280309034639E-4</v>
      </c>
      <c r="E37" s="186">
        <v>-5.1368887187919904E-4</v>
      </c>
      <c r="F37" s="186">
        <v>-5.1368887187919904E-4</v>
      </c>
      <c r="G37" s="187">
        <v>-1.0667666338104601E-2</v>
      </c>
      <c r="H37" s="187">
        <v>-1.2771141312043681E-4</v>
      </c>
      <c r="I37" s="187">
        <v>-1.0211566373220909E-2</v>
      </c>
      <c r="J37" s="187">
        <v>-1.2225106507492161E-4</v>
      </c>
    </row>
    <row r="38" spans="2:10" ht="15.75" x14ac:dyDescent="0.25">
      <c r="B38" s="159" t="s">
        <v>137</v>
      </c>
      <c r="C38" s="188">
        <v>-4.4654375908058166E-3</v>
      </c>
      <c r="D38" s="188">
        <v>-4.2649739664480033E-3</v>
      </c>
      <c r="E38" s="188">
        <v>-4.2312438288249141E-3</v>
      </c>
      <c r="F38" s="188">
        <v>-4.2312438288249141E-3</v>
      </c>
      <c r="G38" s="189">
        <v>-0.15819777475321453</v>
      </c>
      <c r="H38" s="189">
        <v>-1.8939157568206542E-3</v>
      </c>
      <c r="I38" s="189">
        <v>-0.15694664572966824</v>
      </c>
      <c r="J38" s="189">
        <v>-1.8789374616126058E-3</v>
      </c>
    </row>
    <row r="39" spans="2:10" ht="15.75" x14ac:dyDescent="0.25">
      <c r="B39" s="167" t="s">
        <v>66</v>
      </c>
      <c r="C39" s="190">
        <v>-3.6722879661682944E-3</v>
      </c>
      <c r="D39" s="190">
        <v>-3.6428979737910816E-3</v>
      </c>
      <c r="E39" s="190">
        <v>-3.6372092948188384E-3</v>
      </c>
      <c r="F39" s="190">
        <v>-3.6372092948188384E-3</v>
      </c>
      <c r="G39" s="191">
        <v>-0.27014506795212873</v>
      </c>
      <c r="H39" s="191">
        <v>-3.2341289352524646E-3</v>
      </c>
      <c r="I39" s="191">
        <v>-0.26972321464232679</v>
      </c>
      <c r="J39" s="191">
        <v>-3.2290785820996014E-3</v>
      </c>
    </row>
    <row r="40" spans="2:10" ht="16.5" thickBot="1" x14ac:dyDescent="0.3">
      <c r="B40" s="174" t="s">
        <v>68</v>
      </c>
      <c r="C40" s="192">
        <v>3.7016230781761035E-2</v>
      </c>
      <c r="D40" s="192">
        <v>3.7477202949621362E-2</v>
      </c>
      <c r="E40" s="192">
        <v>3.7552345596834548E-2</v>
      </c>
      <c r="F40" s="192">
        <v>3.7552345596834548E-2</v>
      </c>
      <c r="G40" s="193">
        <v>0.38278514229769001</v>
      </c>
      <c r="H40" s="193">
        <v>4.5826359669430194E-3</v>
      </c>
      <c r="I40" s="193">
        <v>0.38355263524386296</v>
      </c>
      <c r="J40" s="193">
        <v>4.5918242566409832E-3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96" t="s">
        <v>153</v>
      </c>
    </row>
    <row r="44" spans="2:10" ht="15.75" x14ac:dyDescent="0.25">
      <c r="B44" s="145" t="s">
        <v>58</v>
      </c>
      <c r="C44" s="197">
        <v>7.1572893802612194</v>
      </c>
      <c r="D44" s="198">
        <v>1.4444566816710103</v>
      </c>
      <c r="E44" s="199">
        <v>72.389426044590067</v>
      </c>
      <c r="F44" s="200">
        <v>4.8035499195183036</v>
      </c>
      <c r="G44" s="197">
        <v>3.477262216504668</v>
      </c>
      <c r="H44" s="197">
        <v>0.41388888889923692</v>
      </c>
      <c r="I44" s="197">
        <v>1.4392001952004148</v>
      </c>
      <c r="J44" s="201">
        <v>0</v>
      </c>
    </row>
    <row r="45" spans="2:10" ht="15.75" x14ac:dyDescent="0.25">
      <c r="B45" s="152" t="s">
        <v>64</v>
      </c>
      <c r="C45" s="202">
        <v>50.304610781976685</v>
      </c>
      <c r="D45" s="203">
        <v>1.9468342952285436</v>
      </c>
      <c r="E45" s="204">
        <v>68.185484668633322</v>
      </c>
      <c r="F45" s="205">
        <v>6.4742098816989602</v>
      </c>
      <c r="G45" s="202">
        <v>4.4144713863009875</v>
      </c>
      <c r="H45" s="202">
        <v>2.15833333338378</v>
      </c>
      <c r="I45" s="202">
        <v>9.527900742322327</v>
      </c>
      <c r="J45" s="201">
        <v>0</v>
      </c>
    </row>
    <row r="46" spans="2:10" ht="15.75" x14ac:dyDescent="0.25">
      <c r="B46" s="159" t="s">
        <v>137</v>
      </c>
      <c r="C46" s="206">
        <v>26.959759535816989</v>
      </c>
      <c r="D46" s="207">
        <v>2.5493596523215762</v>
      </c>
      <c r="E46" s="208">
        <v>78.235134977479248</v>
      </c>
      <c r="F46" s="209">
        <v>8.4779118045726403</v>
      </c>
      <c r="G46" s="206">
        <v>6.6327057435790513</v>
      </c>
      <c r="H46" s="206">
        <v>0.88333333324408159</v>
      </c>
      <c r="I46" s="206">
        <v>5.8588900729028479</v>
      </c>
      <c r="J46" s="201">
        <v>0</v>
      </c>
    </row>
    <row r="47" spans="2:10" ht="15.75" x14ac:dyDescent="0.25">
      <c r="B47" s="167" t="s">
        <v>66</v>
      </c>
      <c r="C47" s="210">
        <v>13.484969395912215</v>
      </c>
      <c r="D47" s="211">
        <v>1.3516707761371809</v>
      </c>
      <c r="E47" s="212">
        <v>68.427556960892616</v>
      </c>
      <c r="F47" s="213">
        <v>4.4949897981141191</v>
      </c>
      <c r="G47" s="210">
        <v>3.0758117044908513</v>
      </c>
      <c r="H47" s="210">
        <v>0.8333333334303461</v>
      </c>
      <c r="I47" s="210">
        <v>2.5631764207074359</v>
      </c>
      <c r="J47">
        <v>0</v>
      </c>
    </row>
    <row r="48" spans="2:10" ht="16.5" thickBot="1" x14ac:dyDescent="0.3">
      <c r="B48" s="174" t="s">
        <v>68</v>
      </c>
      <c r="C48" s="214">
        <v>97.906629093967112</v>
      </c>
      <c r="D48" s="215">
        <v>1.9068082222797573</v>
      </c>
      <c r="E48" s="216">
        <v>71.293438859064906</v>
      </c>
      <c r="F48" s="217">
        <v>6.3411029204923652</v>
      </c>
      <c r="G48" s="214">
        <v>4.520790333611604</v>
      </c>
      <c r="H48" s="214">
        <v>4.2888888889574446</v>
      </c>
      <c r="I48" s="214">
        <v>19.389167431133028</v>
      </c>
      <c r="J48" s="201">
        <v>0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85" zoomScaleNormal="85" workbookViewId="0">
      <selection activeCell="D50" sqref="D50"/>
    </sheetView>
  </sheetViews>
  <sheetFormatPr defaultRowHeight="14.25" x14ac:dyDescent="0.2"/>
  <cols>
    <col min="1" max="1" width="3.125" customWidth="1"/>
    <col min="2" max="2" width="43.375" bestFit="1" customWidth="1"/>
    <col min="3" max="10" width="12.875" customWidth="1"/>
  </cols>
  <sheetData>
    <row r="1" spans="1:10" ht="21" x14ac:dyDescent="0.35">
      <c r="A1" s="6"/>
      <c r="B1" s="7" t="s">
        <v>13</v>
      </c>
      <c r="C1" s="8" t="s">
        <v>252</v>
      </c>
      <c r="E1" t="s">
        <v>253</v>
      </c>
      <c r="F1" s="9"/>
      <c r="G1" s="10" t="s">
        <v>15</v>
      </c>
      <c r="H1" s="9" t="s">
        <v>182</v>
      </c>
    </row>
    <row r="2" spans="1:10" ht="21" x14ac:dyDescent="0.35">
      <c r="A2" s="6"/>
      <c r="B2" s="7" t="s">
        <v>170</v>
      </c>
      <c r="C2" s="8" t="s">
        <v>146</v>
      </c>
      <c r="D2" t="s">
        <v>171</v>
      </c>
      <c r="E2" t="s">
        <v>174</v>
      </c>
      <c r="F2" s="9"/>
      <c r="G2" s="10"/>
      <c r="H2" s="9"/>
    </row>
    <row r="3" spans="1:10" x14ac:dyDescent="0.2">
      <c r="A3" s="6"/>
    </row>
    <row r="4" spans="1:10" ht="15" x14ac:dyDescent="0.25">
      <c r="A4" s="6"/>
      <c r="B4" s="13" t="s">
        <v>174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1:10" ht="15" x14ac:dyDescent="0.25">
      <c r="A5" s="6"/>
      <c r="B5" s="21"/>
      <c r="C5" s="14"/>
      <c r="D5" s="22">
        <v>40595</v>
      </c>
      <c r="E5" s="23">
        <v>0.66260416666666666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1:10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1:10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1:10" ht="1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1:10" ht="15" x14ac:dyDescent="0.25">
      <c r="A9" s="6"/>
      <c r="B9" s="41" t="s">
        <v>56</v>
      </c>
      <c r="C9" s="42">
        <v>18</v>
      </c>
      <c r="D9" s="43">
        <v>5952.4962145845984</v>
      </c>
      <c r="E9" s="44">
        <v>0</v>
      </c>
      <c r="F9" s="45">
        <v>7.3659944939932331E-2</v>
      </c>
      <c r="G9" s="46">
        <v>1791.8739936237141</v>
      </c>
      <c r="H9" s="47">
        <v>77.993700737502408</v>
      </c>
      <c r="I9" s="48">
        <v>179.1597072995113</v>
      </c>
      <c r="J9" s="49" t="e">
        <v>#REF!</v>
      </c>
    </row>
    <row r="10" spans="1:10" ht="15" x14ac:dyDescent="0.25">
      <c r="A10" s="6"/>
      <c r="B10" s="51" t="s">
        <v>249</v>
      </c>
      <c r="C10" s="52">
        <v>481</v>
      </c>
      <c r="D10" s="53" t="s">
        <v>59</v>
      </c>
      <c r="E10" s="54">
        <v>76.999999999534339</v>
      </c>
      <c r="F10" s="55" t="s">
        <v>60</v>
      </c>
      <c r="G10" s="56" t="s">
        <v>61</v>
      </c>
      <c r="H10" s="57"/>
      <c r="I10" s="58"/>
      <c r="J10" s="59"/>
    </row>
    <row r="11" spans="1:10" x14ac:dyDescent="0.2">
      <c r="A11" s="6"/>
      <c r="B11" s="61"/>
      <c r="C11" s="62"/>
      <c r="D11" s="11"/>
      <c r="E11" s="11"/>
      <c r="F11" s="11"/>
      <c r="G11" s="11"/>
      <c r="H11" s="11"/>
      <c r="I11" s="11"/>
      <c r="J11" s="28"/>
    </row>
    <row r="12" spans="1:10" ht="15" x14ac:dyDescent="0.25">
      <c r="A12" s="6"/>
      <c r="B12" s="64" t="s">
        <v>116</v>
      </c>
      <c r="C12" s="65">
        <v>481</v>
      </c>
      <c r="D12" s="66">
        <v>5382.2816133294764</v>
      </c>
      <c r="E12" s="67">
        <v>0</v>
      </c>
      <c r="F12" s="68">
        <v>1.5226816967198841E-2</v>
      </c>
      <c r="G12" s="69">
        <v>1895.0083874660813</v>
      </c>
      <c r="H12" s="69">
        <v>17.050649830649288</v>
      </c>
      <c r="I12" s="70">
        <v>4.5993696614005968</v>
      </c>
      <c r="J12" s="71" t="e">
        <v>#REF!</v>
      </c>
    </row>
    <row r="13" spans="1:10" ht="15" x14ac:dyDescent="0.25">
      <c r="A13" s="6"/>
      <c r="B13" s="64" t="s">
        <v>254</v>
      </c>
      <c r="C13" s="73">
        <v>540</v>
      </c>
      <c r="D13" s="74" t="s">
        <v>59</v>
      </c>
      <c r="E13" s="75">
        <v>10.000000001164153</v>
      </c>
      <c r="F13" s="76" t="s">
        <v>60</v>
      </c>
      <c r="G13" s="77"/>
      <c r="H13" s="77"/>
      <c r="I13" s="78"/>
      <c r="J13" s="19"/>
    </row>
    <row r="14" spans="1:10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</row>
    <row r="15" spans="1:10" ht="15" x14ac:dyDescent="0.25">
      <c r="A15" s="6"/>
      <c r="B15" s="79" t="s">
        <v>254</v>
      </c>
      <c r="C15" s="80">
        <v>540</v>
      </c>
      <c r="D15" s="81">
        <v>2221.2977539475396</v>
      </c>
      <c r="E15" s="82">
        <v>0</v>
      </c>
      <c r="F15" s="83">
        <v>8.3072406765259357E-2</v>
      </c>
      <c r="G15" s="84">
        <v>1776.3016778159908</v>
      </c>
      <c r="H15" s="84">
        <v>87.195523714793396</v>
      </c>
      <c r="I15" s="85">
        <v>45.623625036979227</v>
      </c>
      <c r="J15" s="86" t="e">
        <v>#REF!</v>
      </c>
    </row>
    <row r="16" spans="1:10" ht="15" x14ac:dyDescent="0.25">
      <c r="A16" s="6"/>
      <c r="B16" s="79" t="s">
        <v>136</v>
      </c>
      <c r="C16" s="87">
        <v>819</v>
      </c>
      <c r="D16" s="88" t="s">
        <v>59</v>
      </c>
      <c r="E16" s="89">
        <v>46.999999996041879</v>
      </c>
      <c r="F16" s="76" t="s">
        <v>60</v>
      </c>
      <c r="G16" s="77"/>
      <c r="H16" s="77"/>
      <c r="I16" s="78"/>
      <c r="J16" s="19"/>
    </row>
    <row r="17" spans="1:10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</row>
    <row r="18" spans="1:10" ht="15" x14ac:dyDescent="0.25">
      <c r="A18" s="6"/>
      <c r="B18" s="90" t="s">
        <v>136</v>
      </c>
      <c r="C18" s="91">
        <v>819</v>
      </c>
      <c r="D18" s="92">
        <v>5654.9918235062041</v>
      </c>
      <c r="E18" s="93">
        <v>0</v>
      </c>
      <c r="F18" s="94">
        <v>5.4652946122985095E-2</v>
      </c>
      <c r="G18" s="95">
        <v>1824.1672205114082</v>
      </c>
      <c r="H18" s="95">
        <v>58.911339394774132</v>
      </c>
      <c r="I18" s="96">
        <v>156.94579896154701</v>
      </c>
      <c r="J18" s="97" t="e">
        <v>#REF!</v>
      </c>
    </row>
    <row r="19" spans="1:10" ht="15.75" thickBot="1" x14ac:dyDescent="0.3">
      <c r="A19" s="6"/>
      <c r="B19" s="98" t="s">
        <v>67</v>
      </c>
      <c r="C19" s="99">
        <v>1388</v>
      </c>
      <c r="D19" s="100" t="s">
        <v>59</v>
      </c>
      <c r="E19" s="101">
        <v>94.000000002561137</v>
      </c>
      <c r="F19" s="76" t="s">
        <v>60</v>
      </c>
      <c r="G19" s="11"/>
      <c r="H19" s="11"/>
      <c r="I19" s="102"/>
      <c r="J19" s="28"/>
    </row>
    <row r="20" spans="1:10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18</v>
      </c>
    </row>
    <row r="21" spans="1:10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1388</v>
      </c>
    </row>
    <row r="22" spans="1:10" ht="15.75" x14ac:dyDescent="0.25">
      <c r="A22" s="6"/>
      <c r="B22" s="109" t="s">
        <v>74</v>
      </c>
      <c r="C22" s="115">
        <v>76.999999999534339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5754.1875690842462</v>
      </c>
    </row>
    <row r="23" spans="1:10" ht="15.75" x14ac:dyDescent="0.25">
      <c r="A23" s="6"/>
      <c r="B23" s="121" t="s">
        <v>150</v>
      </c>
      <c r="C23" s="122">
        <v>2297.1048380239808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227.99999999930151</v>
      </c>
    </row>
    <row r="24" spans="1:10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25.237664776762607</v>
      </c>
    </row>
    <row r="25" spans="1:10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2.6797380963476085</v>
      </c>
    </row>
    <row r="26" spans="1:10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1:10" ht="15" thickBot="1" x14ac:dyDescent="0.25">
      <c r="A27" s="6"/>
      <c r="B27" s="30"/>
      <c r="C27" s="11"/>
      <c r="D27" s="11"/>
      <c r="E27" s="236"/>
      <c r="F27" s="236"/>
      <c r="G27" s="11"/>
      <c r="H27" s="11"/>
      <c r="J27" s="137"/>
    </row>
    <row r="28" spans="1:10" x14ac:dyDescent="0.2">
      <c r="A28" s="6"/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1:10" ht="15.75" x14ac:dyDescent="0.25">
      <c r="A29" s="6"/>
      <c r="B29" s="145" t="s">
        <v>249</v>
      </c>
      <c r="C29" s="146">
        <v>139.60496672773618</v>
      </c>
      <c r="D29" s="263">
        <v>7.3659944939932331E-2</v>
      </c>
      <c r="E29" s="242">
        <v>8.3591932191058014</v>
      </c>
      <c r="F29" s="243">
        <v>602.52857316643724</v>
      </c>
      <c r="G29" s="244">
        <v>6.5147722949165079</v>
      </c>
      <c r="H29" s="149">
        <v>77.993700737502408</v>
      </c>
      <c r="I29" s="150">
        <v>149.67428060543389</v>
      </c>
      <c r="J29" s="151">
        <v>1791.8739936237141</v>
      </c>
    </row>
    <row r="30" spans="1:10" ht="15.75" x14ac:dyDescent="0.25">
      <c r="A30" s="6"/>
      <c r="B30" s="152" t="s">
        <v>116</v>
      </c>
      <c r="C30" s="153">
        <v>27.596217965190959</v>
      </c>
      <c r="D30" s="264">
        <v>1.5226816967198841E-2</v>
      </c>
      <c r="E30" s="246">
        <v>1.6837027221742706</v>
      </c>
      <c r="F30" s="247">
        <v>15.728554682976069</v>
      </c>
      <c r="G30" s="248">
        <v>1.4242317017485069</v>
      </c>
      <c r="H30" s="156">
        <v>17.050649830649288</v>
      </c>
      <c r="I30" s="157">
        <v>158.28904160925671</v>
      </c>
      <c r="J30" s="158">
        <v>1895.0083874660813</v>
      </c>
    </row>
    <row r="31" spans="1:10" ht="15.75" x14ac:dyDescent="0.25">
      <c r="A31" s="6"/>
      <c r="B31" s="159" t="s">
        <v>254</v>
      </c>
      <c r="C31" s="160">
        <v>58.242925584027361</v>
      </c>
      <c r="D31" s="265">
        <v>8.3072406765259357E-2</v>
      </c>
      <c r="E31" s="250">
        <v>10.049351953498281</v>
      </c>
      <c r="F31" s="251">
        <v>0.14326272986764282</v>
      </c>
      <c r="G31" s="252">
        <v>7.2833956687059276</v>
      </c>
      <c r="H31" s="163">
        <v>87.195523714793396</v>
      </c>
      <c r="I31" s="164">
        <v>148.37353335748256</v>
      </c>
      <c r="J31" s="165">
        <v>1776.3016778159908</v>
      </c>
    </row>
    <row r="32" spans="1:10" ht="15.75" x14ac:dyDescent="0.25">
      <c r="A32" s="166"/>
      <c r="B32" s="167" t="s">
        <v>136</v>
      </c>
      <c r="C32" s="168">
        <v>100.17816954719416</v>
      </c>
      <c r="D32" s="266">
        <v>5.4652946122985095E-2</v>
      </c>
      <c r="E32" s="254">
        <v>6.1576431918425811</v>
      </c>
      <c r="F32" s="255">
        <v>386.1532186467586</v>
      </c>
      <c r="G32" s="256">
        <v>4.920832812347304</v>
      </c>
      <c r="H32" s="171">
        <v>58.911339394774132</v>
      </c>
      <c r="I32" s="172">
        <v>152.37171665285871</v>
      </c>
      <c r="J32" s="173">
        <v>1824.1672205114082</v>
      </c>
    </row>
    <row r="33" spans="2:10" ht="16.5" thickBot="1" x14ac:dyDescent="0.3">
      <c r="B33" s="174" t="s">
        <v>68</v>
      </c>
      <c r="C33" s="175">
        <v>104.95203366849633</v>
      </c>
      <c r="D33" s="267">
        <v>6.4925416434580108E-2</v>
      </c>
      <c r="E33" s="258">
        <v>7.359309238236813</v>
      </c>
      <c r="F33" s="259">
        <v>420.71794068410168</v>
      </c>
      <c r="G33" s="260">
        <v>5.7893546334037129</v>
      </c>
      <c r="H33" s="178">
        <v>69.309128899761319</v>
      </c>
      <c r="I33" s="179">
        <v>150.9019104941479</v>
      </c>
      <c r="J33" s="180">
        <v>1806.5709613491224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249</v>
      </c>
      <c r="C36" s="184">
        <v>12.900439375375559</v>
      </c>
      <c r="D36" s="184">
        <v>12.91378724939181</v>
      </c>
      <c r="E36" s="184">
        <v>12.913908913604992</v>
      </c>
      <c r="F36" s="184">
        <v>12.913908913604992</v>
      </c>
      <c r="G36" s="185">
        <v>469.5831705849933</v>
      </c>
      <c r="H36" s="185">
        <v>5.6217665975143474</v>
      </c>
      <c r="I36" s="185">
        <v>469.58759465253206</v>
      </c>
      <c r="J36" s="185">
        <v>5.6218195616678184</v>
      </c>
    </row>
    <row r="37" spans="2:10" ht="15.75" x14ac:dyDescent="0.25">
      <c r="B37" s="152" t="s">
        <v>116</v>
      </c>
      <c r="C37" s="186">
        <v>4.2938111156280677E-2</v>
      </c>
      <c r="D37" s="186">
        <v>4.2965682880848143E-2</v>
      </c>
      <c r="E37" s="186">
        <v>4.2973522758421943E-2</v>
      </c>
      <c r="F37" s="186">
        <v>4.2973522758421943E-2</v>
      </c>
      <c r="G37" s="187">
        <v>13.304668280901456</v>
      </c>
      <c r="H37" s="187">
        <v>0.15928113360494167</v>
      </c>
      <c r="I37" s="187">
        <v>13.307095961866555</v>
      </c>
      <c r="J37" s="187">
        <v>0.15931019737173299</v>
      </c>
    </row>
    <row r="38" spans="2:10" ht="15.75" x14ac:dyDescent="0.25">
      <c r="B38" s="159" t="s">
        <v>254</v>
      </c>
      <c r="C38" s="188">
        <v>6.1298646158995098E-4</v>
      </c>
      <c r="D38" s="188">
        <v>6.5040662318331102E-4</v>
      </c>
      <c r="E38" s="188">
        <v>6.5700010776296438E-4</v>
      </c>
      <c r="F38" s="188">
        <v>6.5700010776296438E-4</v>
      </c>
      <c r="G38" s="189">
        <v>0.10383148595385251</v>
      </c>
      <c r="H38" s="189">
        <v>1.2430521706697259E-3</v>
      </c>
      <c r="I38" s="189">
        <v>0.10488407563716247</v>
      </c>
      <c r="J38" s="189">
        <v>1.2556535880398341E-3</v>
      </c>
    </row>
    <row r="39" spans="2:10" ht="15.75" x14ac:dyDescent="0.25">
      <c r="B39" s="167" t="s">
        <v>136</v>
      </c>
      <c r="C39" s="190">
        <v>9.8373226935263123</v>
      </c>
      <c r="D39" s="190">
        <v>9.8422600228567845</v>
      </c>
      <c r="E39" s="190">
        <v>9.8423022993136833</v>
      </c>
      <c r="F39" s="190">
        <v>9.8423022993136833</v>
      </c>
      <c r="G39" s="191">
        <v>308.59135057188786</v>
      </c>
      <c r="H39" s="191">
        <v>3.6944010254151127</v>
      </c>
      <c r="I39" s="191">
        <v>308.5926760955889</v>
      </c>
      <c r="J39" s="191">
        <v>3.6944168943502307</v>
      </c>
    </row>
    <row r="40" spans="2:10" ht="16.5" thickBot="1" x14ac:dyDescent="0.3">
      <c r="B40" s="174" t="s">
        <v>68</v>
      </c>
      <c r="C40" s="192">
        <v>22.781313166519741</v>
      </c>
      <c r="D40" s="192">
        <v>22.799663361752625</v>
      </c>
      <c r="E40" s="192">
        <v>22.79984173578486</v>
      </c>
      <c r="F40" s="192">
        <v>22.79984173578486</v>
      </c>
      <c r="G40" s="193">
        <v>330.96657313983565</v>
      </c>
      <c r="H40" s="193">
        <v>3.9622732293693868</v>
      </c>
      <c r="I40" s="193">
        <v>330.96916246939054</v>
      </c>
      <c r="J40" s="193">
        <v>3.9623042283644816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249</v>
      </c>
      <c r="C44" s="197">
        <v>27.500532511214537</v>
      </c>
      <c r="D44" s="198">
        <v>1.7899518218476931</v>
      </c>
      <c r="E44" s="199">
        <v>77.935419413757785</v>
      </c>
      <c r="F44" s="200">
        <v>5.9524962145845981</v>
      </c>
      <c r="G44" s="197">
        <v>4.6391028904245619</v>
      </c>
      <c r="H44" s="197">
        <v>1.2833333333255723</v>
      </c>
      <c r="I44" s="197">
        <v>5.9535153760088502</v>
      </c>
      <c r="J44" s="197">
        <v>0</v>
      </c>
    </row>
    <row r="45" spans="2:10" ht="15.75" x14ac:dyDescent="0.25">
      <c r="B45" s="152" t="s">
        <v>116</v>
      </c>
      <c r="C45" s="202">
        <v>3.2293689683736337</v>
      </c>
      <c r="D45" s="203">
        <v>1.6184848225306667</v>
      </c>
      <c r="E45" s="204">
        <v>84.589261690407398</v>
      </c>
      <c r="F45" s="205">
        <v>5.382281613329476</v>
      </c>
      <c r="G45" s="202">
        <v>4.552832278813951</v>
      </c>
      <c r="H45" s="202">
        <v>0.16666666668606922</v>
      </c>
      <c r="I45" s="202">
        <v>0.75880537989066177</v>
      </c>
      <c r="J45" s="202">
        <v>0</v>
      </c>
    </row>
    <row r="46" spans="2:10" ht="15.75" x14ac:dyDescent="0.25">
      <c r="B46" s="159" t="s">
        <v>254</v>
      </c>
      <c r="C46" s="206">
        <v>6.264059665604532</v>
      </c>
      <c r="D46" s="207">
        <v>0.66795774717212919</v>
      </c>
      <c r="E46" s="208">
        <v>72.476272125890702</v>
      </c>
      <c r="F46" s="209">
        <v>2.2212977539475398</v>
      </c>
      <c r="G46" s="206">
        <v>1.6099138048773169</v>
      </c>
      <c r="H46" s="206">
        <v>0.78333333326736465</v>
      </c>
      <c r="I46" s="206">
        <v>1.2610991470476944</v>
      </c>
      <c r="J46" s="206">
        <v>0</v>
      </c>
    </row>
    <row r="47" spans="2:10" ht="15.75" x14ac:dyDescent="0.25">
      <c r="B47" s="167" t="s">
        <v>136</v>
      </c>
      <c r="C47" s="210">
        <v>31.894153885443984</v>
      </c>
      <c r="D47" s="211">
        <v>1.700490441676848</v>
      </c>
      <c r="E47" s="212">
        <v>79.914224631694182</v>
      </c>
      <c r="F47" s="213">
        <v>5.6549918235062044</v>
      </c>
      <c r="G47" s="210">
        <v>4.5191428687406878</v>
      </c>
      <c r="H47" s="210">
        <v>1.5666666667093523</v>
      </c>
      <c r="I47" s="210">
        <v>7.0799904945533134</v>
      </c>
      <c r="J47" s="210">
        <v>0</v>
      </c>
    </row>
    <row r="48" spans="2:10" ht="16.5" thickBot="1" x14ac:dyDescent="0.3">
      <c r="B48" s="174" t="s">
        <v>68</v>
      </c>
      <c r="C48" s="214">
        <v>68.888115030636683</v>
      </c>
      <c r="D48" s="215">
        <v>1.5142598866057564</v>
      </c>
      <c r="E48" s="216">
        <v>78.667092875020444</v>
      </c>
      <c r="F48" s="217">
        <v>5.0356809233075817</v>
      </c>
      <c r="G48" s="214">
        <v>3.9614237888280623</v>
      </c>
      <c r="H48" s="214">
        <v>3.7999999999883585</v>
      </c>
      <c r="I48" s="214">
        <v>15.053410397500519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85" zoomScaleNormal="85" workbookViewId="0">
      <selection activeCell="D50" sqref="D50"/>
    </sheetView>
  </sheetViews>
  <sheetFormatPr defaultRowHeight="14.25" x14ac:dyDescent="0.2"/>
  <cols>
    <col min="1" max="1" width="3.25" customWidth="1"/>
    <col min="2" max="2" width="43.375" bestFit="1" customWidth="1"/>
    <col min="3" max="10" width="14.625" customWidth="1"/>
  </cols>
  <sheetData>
    <row r="1" spans="1:10" ht="21" x14ac:dyDescent="0.35">
      <c r="A1" s="6"/>
      <c r="B1" s="7" t="s">
        <v>13</v>
      </c>
      <c r="C1" s="8" t="s">
        <v>219</v>
      </c>
      <c r="E1" t="s">
        <v>220</v>
      </c>
      <c r="F1" s="9"/>
      <c r="G1" s="10" t="s">
        <v>15</v>
      </c>
      <c r="H1" s="9" t="s">
        <v>182</v>
      </c>
    </row>
    <row r="2" spans="1:10" ht="21" x14ac:dyDescent="0.35">
      <c r="A2" s="6"/>
      <c r="B2" s="7" t="s">
        <v>170</v>
      </c>
      <c r="C2" s="8" t="s">
        <v>146</v>
      </c>
      <c r="D2" t="s">
        <v>171</v>
      </c>
      <c r="E2" t="s">
        <v>221</v>
      </c>
      <c r="F2" s="9"/>
      <c r="G2" s="10"/>
      <c r="H2" s="9"/>
    </row>
    <row r="3" spans="1:10" x14ac:dyDescent="0.2">
      <c r="A3" s="6"/>
    </row>
    <row r="4" spans="1:10" ht="15" x14ac:dyDescent="0.25">
      <c r="A4" s="6"/>
      <c r="B4" s="13" t="s">
        <v>221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1:10" ht="15" x14ac:dyDescent="0.25">
      <c r="A5" s="6"/>
      <c r="B5" s="21"/>
      <c r="C5" s="14"/>
      <c r="D5" s="22">
        <v>40597</v>
      </c>
      <c r="E5" s="23">
        <v>0.4826388888888889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1:10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1:10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1:10" ht="1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1:10" ht="15" x14ac:dyDescent="0.25">
      <c r="A9" s="6"/>
      <c r="B9" s="41" t="s">
        <v>56</v>
      </c>
      <c r="C9" s="42">
        <v>5</v>
      </c>
      <c r="D9" s="43">
        <v>7265.6596367166812</v>
      </c>
      <c r="E9" s="44">
        <v>0</v>
      </c>
      <c r="F9" s="45">
        <v>6.6370839975960591E-2</v>
      </c>
      <c r="G9" s="46">
        <v>1804.1222257884544</v>
      </c>
      <c r="H9" s="47">
        <v>70.756109003792346</v>
      </c>
      <c r="I9" s="48">
        <v>177.34900504170957</v>
      </c>
      <c r="J9" s="49" t="e">
        <v>#REF!</v>
      </c>
    </row>
    <row r="10" spans="1:10" ht="15" x14ac:dyDescent="0.25">
      <c r="A10" s="6"/>
      <c r="B10" s="51" t="s">
        <v>175</v>
      </c>
      <c r="C10" s="52">
        <v>418</v>
      </c>
      <c r="D10" s="53" t="s">
        <v>59</v>
      </c>
      <c r="E10" s="54">
        <v>68.833333341171965</v>
      </c>
      <c r="F10" s="55" t="s">
        <v>60</v>
      </c>
      <c r="G10" s="56" t="s">
        <v>61</v>
      </c>
      <c r="H10" s="57"/>
      <c r="I10" s="58"/>
      <c r="J10" s="59"/>
    </row>
    <row r="11" spans="1:10" x14ac:dyDescent="0.2">
      <c r="A11" s="6"/>
      <c r="B11" s="61"/>
      <c r="C11" s="62"/>
      <c r="D11" s="11"/>
      <c r="E11" s="11"/>
      <c r="F11" s="11"/>
      <c r="G11" s="11"/>
      <c r="H11" s="11"/>
      <c r="I11" s="11"/>
      <c r="J11" s="28"/>
    </row>
    <row r="12" spans="1:10" ht="15" x14ac:dyDescent="0.25">
      <c r="A12" s="6"/>
      <c r="B12" s="64" t="s">
        <v>64</v>
      </c>
      <c r="C12" s="65">
        <v>418</v>
      </c>
      <c r="D12" s="66">
        <v>6101.4152558043315</v>
      </c>
      <c r="E12" s="67">
        <v>0</v>
      </c>
      <c r="F12" s="68">
        <v>7.7415625619621934E-3</v>
      </c>
      <c r="G12" s="69">
        <v>1909.0840398031539</v>
      </c>
      <c r="H12" s="69">
        <v>8.7332189041970576</v>
      </c>
      <c r="I12" s="70">
        <v>10.886821329747345</v>
      </c>
      <c r="J12" s="71" t="e">
        <v>#REF!</v>
      </c>
    </row>
    <row r="13" spans="1:10" ht="15" x14ac:dyDescent="0.25">
      <c r="A13" s="6"/>
      <c r="B13" s="64" t="s">
        <v>66</v>
      </c>
      <c r="C13" s="73">
        <v>662</v>
      </c>
      <c r="D13" s="74" t="s">
        <v>59</v>
      </c>
      <c r="E13" s="75">
        <v>40.766666661947966</v>
      </c>
      <c r="F13" s="76" t="s">
        <v>60</v>
      </c>
      <c r="G13" s="77"/>
      <c r="H13" s="77"/>
      <c r="I13" s="78"/>
      <c r="J13" s="19"/>
    </row>
    <row r="14" spans="1:10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</row>
    <row r="15" spans="1:10" ht="15" x14ac:dyDescent="0.25">
      <c r="A15" s="6"/>
      <c r="B15" s="79" t="s">
        <v>64</v>
      </c>
      <c r="C15" s="80">
        <v>662</v>
      </c>
      <c r="D15" s="81">
        <v>2311.0610366491342</v>
      </c>
      <c r="E15" s="82">
        <v>0</v>
      </c>
      <c r="F15" s="83">
        <v>0.10570694734970183</v>
      </c>
      <c r="G15" s="84">
        <v>1739.939626810424</v>
      </c>
      <c r="H15" s="84">
        <v>108.68219021808279</v>
      </c>
      <c r="I15" s="85">
        <v>83.71097616172554</v>
      </c>
      <c r="J15" s="86" t="e">
        <v>#REF!</v>
      </c>
    </row>
    <row r="16" spans="1:10" ht="15" x14ac:dyDescent="0.25">
      <c r="A16" s="6"/>
      <c r="B16" s="79" t="s">
        <v>136</v>
      </c>
      <c r="C16" s="87">
        <v>1061</v>
      </c>
      <c r="D16" s="88" t="s">
        <v>59</v>
      </c>
      <c r="E16" s="89">
        <v>66.499999996740371</v>
      </c>
      <c r="F16" s="76" t="s">
        <v>60</v>
      </c>
      <c r="G16" s="77"/>
      <c r="H16" s="77"/>
      <c r="I16" s="78"/>
      <c r="J16" s="19"/>
    </row>
    <row r="17" spans="1:10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</row>
    <row r="18" spans="1:10" ht="15" x14ac:dyDescent="0.25">
      <c r="A18" s="6"/>
      <c r="B18" s="90" t="s">
        <v>136</v>
      </c>
      <c r="C18" s="91">
        <v>1061</v>
      </c>
      <c r="D18" s="92">
        <v>6521.8035899717706</v>
      </c>
      <c r="E18" s="93">
        <v>0</v>
      </c>
      <c r="F18" s="94">
        <v>3.9612636334299893E-2</v>
      </c>
      <c r="G18" s="95">
        <v>1850.557857893036</v>
      </c>
      <c r="H18" s="95">
        <v>43.316871851085097</v>
      </c>
      <c r="I18" s="96">
        <v>120.27604764790387</v>
      </c>
      <c r="J18" s="97" t="e">
        <v>#REF!</v>
      </c>
    </row>
    <row r="19" spans="1:10" ht="15.75" thickBot="1" x14ac:dyDescent="0.3">
      <c r="A19" s="6"/>
      <c r="B19" s="98" t="s">
        <v>67</v>
      </c>
      <c r="C19" s="99">
        <v>1571</v>
      </c>
      <c r="D19" s="100" t="s">
        <v>59</v>
      </c>
      <c r="E19" s="101">
        <v>84.950000003445894</v>
      </c>
      <c r="F19" s="76" t="s">
        <v>60</v>
      </c>
      <c r="G19" s="11"/>
      <c r="H19" s="11"/>
      <c r="I19" s="102"/>
      <c r="J19" s="28"/>
    </row>
    <row r="20" spans="1:10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5</v>
      </c>
    </row>
    <row r="21" spans="1:10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1571</v>
      </c>
    </row>
    <row r="22" spans="1:10" ht="15.75" x14ac:dyDescent="0.25">
      <c r="A22" s="6"/>
      <c r="B22" s="109" t="s">
        <v>74</v>
      </c>
      <c r="C22" s="115">
        <v>68.833333341171965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7299.9744919649629</v>
      </c>
    </row>
    <row r="23" spans="1:10" ht="15.75" x14ac:dyDescent="0.25">
      <c r="A23" s="6"/>
      <c r="B23" s="121" t="s">
        <v>150</v>
      </c>
      <c r="C23" s="122">
        <v>2506.4832922370579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261.0500000033062</v>
      </c>
    </row>
    <row r="24" spans="1:10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27.963893858925527</v>
      </c>
    </row>
    <row r="25" spans="1:10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3.1438631526804435</v>
      </c>
    </row>
    <row r="26" spans="1:10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1:10" ht="15" thickBot="1" x14ac:dyDescent="0.25">
      <c r="A27" s="6"/>
      <c r="B27" s="30"/>
      <c r="C27" s="11"/>
      <c r="D27" s="11"/>
      <c r="E27" s="236"/>
      <c r="F27" s="236"/>
      <c r="G27" s="11"/>
      <c r="H27" s="11"/>
      <c r="J27" s="137"/>
    </row>
    <row r="28" spans="1:10" x14ac:dyDescent="0.2">
      <c r="A28" s="6"/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1:10" ht="15.75" x14ac:dyDescent="0.25">
      <c r="A29" s="6"/>
      <c r="B29" s="145" t="s">
        <v>175</v>
      </c>
      <c r="C29" s="146">
        <v>154.58993173788087</v>
      </c>
      <c r="D29" s="241">
        <v>6.6370839975960591E-2</v>
      </c>
      <c r="E29" s="242">
        <v>7.4912623471853914</v>
      </c>
      <c r="F29" s="243">
        <v>532.39787341434157</v>
      </c>
      <c r="G29" s="244">
        <v>5.9102201110499601</v>
      </c>
      <c r="H29" s="149">
        <v>70.756109003792346</v>
      </c>
      <c r="I29" s="150">
        <v>150.69736891659269</v>
      </c>
      <c r="J29" s="151">
        <v>1804.1222257884544</v>
      </c>
    </row>
    <row r="30" spans="1:10" ht="15.75" x14ac:dyDescent="0.25">
      <c r="A30" s="6"/>
      <c r="B30" s="152" t="s">
        <v>64</v>
      </c>
      <c r="C30" s="153">
        <v>16.023122155203165</v>
      </c>
      <c r="D30" s="245">
        <v>7.7415625619621934E-3</v>
      </c>
      <c r="E30" s="246">
        <v>0.86663687192317151</v>
      </c>
      <c r="F30" s="247">
        <v>3.8475611871927122</v>
      </c>
      <c r="G30" s="248">
        <v>0.72948112507176877</v>
      </c>
      <c r="H30" s="156">
        <v>8.7332189041970576</v>
      </c>
      <c r="I30" s="157">
        <v>159.46477335440193</v>
      </c>
      <c r="J30" s="158">
        <v>1909.0840398031539</v>
      </c>
    </row>
    <row r="31" spans="1:10" ht="15.75" x14ac:dyDescent="0.25">
      <c r="A31" s="6"/>
      <c r="B31" s="159" t="s">
        <v>64</v>
      </c>
      <c r="C31" s="160">
        <v>75.528700299995904</v>
      </c>
      <c r="D31" s="249">
        <v>0.10570694734970183</v>
      </c>
      <c r="E31" s="250">
        <v>12.818363398664729</v>
      </c>
      <c r="F31" s="251">
        <v>98.797527758920381</v>
      </c>
      <c r="G31" s="252">
        <v>9.0781654811663355</v>
      </c>
      <c r="H31" s="163">
        <v>108.68219021808279</v>
      </c>
      <c r="I31" s="164">
        <v>145.33623059793416</v>
      </c>
      <c r="J31" s="165">
        <v>1739.939626810424</v>
      </c>
    </row>
    <row r="32" spans="1:10" ht="15.75" x14ac:dyDescent="0.25">
      <c r="A32" s="166"/>
      <c r="B32" s="167" t="s">
        <v>136</v>
      </c>
      <c r="C32" s="168">
        <v>84.950710518911137</v>
      </c>
      <c r="D32" s="253">
        <v>3.9612636334299893E-2</v>
      </c>
      <c r="E32" s="254">
        <v>4.4126664231709247</v>
      </c>
      <c r="F32" s="255">
        <v>424.57134084058993</v>
      </c>
      <c r="G32" s="256">
        <v>3.6182352416854275</v>
      </c>
      <c r="H32" s="171">
        <v>43.316871851085097</v>
      </c>
      <c r="I32" s="172">
        <v>154.57611254167114</v>
      </c>
      <c r="J32" s="173">
        <v>1850.557857893036</v>
      </c>
    </row>
    <row r="33" spans="2:10" ht="16.5" thickBot="1" x14ac:dyDescent="0.3">
      <c r="B33" s="174" t="s">
        <v>68</v>
      </c>
      <c r="C33" s="175">
        <v>104.07173906313972</v>
      </c>
      <c r="D33" s="257">
        <v>5.7710641391238451E-2</v>
      </c>
      <c r="E33" s="258">
        <v>6.4663542717973508</v>
      </c>
      <c r="F33" s="259">
        <v>355.16667397013651</v>
      </c>
      <c r="G33" s="260">
        <v>5.1811197413353804</v>
      </c>
      <c r="H33" s="178">
        <v>62.0274484353342</v>
      </c>
      <c r="I33" s="179">
        <v>151.93123108072501</v>
      </c>
      <c r="J33" s="180">
        <v>1818.8938052119986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175</v>
      </c>
      <c r="C36" s="184">
        <v>12.595889281818705</v>
      </c>
      <c r="D36" s="184">
        <v>12.604048391367698</v>
      </c>
      <c r="E36" s="184">
        <v>12.6041780041322</v>
      </c>
      <c r="F36" s="184">
        <v>12.6041780041322</v>
      </c>
      <c r="G36" s="185">
        <v>420.03449788618138</v>
      </c>
      <c r="H36" s="185">
        <v>5.0285786585549062</v>
      </c>
      <c r="I36" s="185">
        <v>420.03881727871038</v>
      </c>
      <c r="J36" s="185">
        <v>5.0286303695576891</v>
      </c>
    </row>
    <row r="37" spans="2:10" ht="15.75" x14ac:dyDescent="0.25">
      <c r="B37" s="152" t="s">
        <v>64</v>
      </c>
      <c r="C37" s="186">
        <v>4.8301719653420366E-2</v>
      </c>
      <c r="D37" s="186">
        <v>4.8333636102146943E-2</v>
      </c>
      <c r="E37" s="186">
        <v>4.8336075461265199E-2</v>
      </c>
      <c r="F37" s="186">
        <v>4.8336075461265199E-2</v>
      </c>
      <c r="G37" s="187">
        <v>3.2386381823189145</v>
      </c>
      <c r="H37" s="187">
        <v>3.877240304867284E-2</v>
      </c>
      <c r="I37" s="187">
        <v>3.2388016337415237</v>
      </c>
      <c r="J37" s="187">
        <v>3.8774359860171852E-2</v>
      </c>
    </row>
    <row r="38" spans="2:10" ht="15.75" x14ac:dyDescent="0.25">
      <c r="B38" s="159" t="s">
        <v>64</v>
      </c>
      <c r="C38" s="188">
        <v>0.64500263287350013</v>
      </c>
      <c r="D38" s="188">
        <v>0.645202295632056</v>
      </c>
      <c r="E38" s="188">
        <v>0.64522498168643683</v>
      </c>
      <c r="F38" s="188">
        <v>0.64522498168643683</v>
      </c>
      <c r="G38" s="189">
        <v>69.969954683843071</v>
      </c>
      <c r="H38" s="189">
        <v>0.83766791212127856</v>
      </c>
      <c r="I38" s="189">
        <v>69.972414907880903</v>
      </c>
      <c r="J38" s="189">
        <v>0.83769736548797613</v>
      </c>
    </row>
    <row r="39" spans="2:10" ht="15.75" x14ac:dyDescent="0.25">
      <c r="B39" s="167" t="s">
        <v>136</v>
      </c>
      <c r="C39" s="190">
        <v>11.558672643606394</v>
      </c>
      <c r="D39" s="190">
        <v>11.572540936412208</v>
      </c>
      <c r="E39" s="190">
        <v>11.573546134298498</v>
      </c>
      <c r="F39" s="190">
        <v>11.573546134298498</v>
      </c>
      <c r="G39" s="191">
        <v>348.13394911803721</v>
      </c>
      <c r="H39" s="191">
        <v>4.1677980157900612</v>
      </c>
      <c r="I39" s="191">
        <v>348.16418824285182</v>
      </c>
      <c r="J39" s="191">
        <v>4.1681600332397268</v>
      </c>
    </row>
    <row r="40" spans="2:10" ht="16.5" thickBot="1" x14ac:dyDescent="0.3">
      <c r="B40" s="174" t="s">
        <v>68</v>
      </c>
      <c r="C40" s="192">
        <v>24.847866277952019</v>
      </c>
      <c r="D40" s="192">
        <v>24.870125259514108</v>
      </c>
      <c r="E40" s="192">
        <v>24.871285195578398</v>
      </c>
      <c r="F40" s="192">
        <v>24.871285195578398</v>
      </c>
      <c r="G40" s="193">
        <v>284.57473695755624</v>
      </c>
      <c r="H40" s="193">
        <v>3.4068783783955037</v>
      </c>
      <c r="I40" s="193">
        <v>284.58800944802175</v>
      </c>
      <c r="J40" s="193">
        <v>3.4070372743019983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175</v>
      </c>
      <c r="C44" s="197">
        <v>30.007174303057063</v>
      </c>
      <c r="D44" s="198">
        <v>2.1848280510958462</v>
      </c>
      <c r="E44" s="199">
        <v>78.894848920496571</v>
      </c>
      <c r="F44" s="200">
        <v>7.2656596367166815</v>
      </c>
      <c r="G44" s="197">
        <v>5.7322311934651262</v>
      </c>
      <c r="H44" s="197">
        <v>1.1472222223528661</v>
      </c>
      <c r="I44" s="197">
        <v>6.5761430088074837</v>
      </c>
      <c r="J44" s="197">
        <v>0</v>
      </c>
    </row>
    <row r="45" spans="2:10" ht="15.75" x14ac:dyDescent="0.25">
      <c r="B45" s="152" t="s">
        <v>64</v>
      </c>
      <c r="C45" s="202">
        <v>14.92406171396995</v>
      </c>
      <c r="D45" s="203">
        <v>1.834732683444209</v>
      </c>
      <c r="E45" s="204">
        <v>84.173792819703408</v>
      </c>
      <c r="F45" s="205">
        <v>6.1014152558043317</v>
      </c>
      <c r="G45" s="202">
        <v>5.1357926364905158</v>
      </c>
      <c r="H45" s="202">
        <v>0.67944444436579943</v>
      </c>
      <c r="I45" s="202">
        <v>3.4894857742782626</v>
      </c>
      <c r="J45" s="202">
        <v>0</v>
      </c>
    </row>
    <row r="46" spans="2:10" ht="15.75" x14ac:dyDescent="0.25">
      <c r="B46" s="159" t="s">
        <v>64</v>
      </c>
      <c r="C46" s="206">
        <v>9.2211335357780531</v>
      </c>
      <c r="D46" s="207">
        <v>0.69495011232695303</v>
      </c>
      <c r="E46" s="208">
        <v>70.821564335677948</v>
      </c>
      <c r="F46" s="209">
        <v>2.311061036649134</v>
      </c>
      <c r="G46" s="206">
        <v>1.636729578907252</v>
      </c>
      <c r="H46" s="206">
        <v>1.1083333332790062</v>
      </c>
      <c r="I46" s="206">
        <v>1.8140419498666187</v>
      </c>
      <c r="J46" s="206">
        <v>0</v>
      </c>
    </row>
    <row r="47" spans="2:10" ht="15.75" x14ac:dyDescent="0.25">
      <c r="B47" s="167" t="s">
        <v>136</v>
      </c>
      <c r="C47" s="210">
        <v>33.241632899434521</v>
      </c>
      <c r="D47" s="211">
        <v>1.9611460128274039</v>
      </c>
      <c r="E47" s="212">
        <v>81.996572926656398</v>
      </c>
      <c r="F47" s="213">
        <v>6.5218035899717703</v>
      </c>
      <c r="G47" s="210">
        <v>5.3476554367844971</v>
      </c>
      <c r="H47" s="210">
        <v>1.4158333333907649</v>
      </c>
      <c r="I47" s="210">
        <v>7.5713888228878412</v>
      </c>
      <c r="J47" s="210">
        <v>0</v>
      </c>
    </row>
    <row r="48" spans="2:10" ht="16.5" thickBot="1" x14ac:dyDescent="0.3">
      <c r="B48" s="174" t="s">
        <v>68</v>
      </c>
      <c r="C48" s="214">
        <v>87.39400245223959</v>
      </c>
      <c r="D48" s="215">
        <v>1.6778336315355316</v>
      </c>
      <c r="E48" s="216">
        <v>80.124279053694138</v>
      </c>
      <c r="F48" s="217">
        <v>5.5796464566898258</v>
      </c>
      <c r="G48" s="214">
        <v>4.4706514971677134</v>
      </c>
      <c r="H48" s="214">
        <v>4.3508333333884366</v>
      </c>
      <c r="I48" s="214">
        <v>19.451059555840207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85" zoomScaleNormal="85" workbookViewId="0">
      <selection activeCell="D50" sqref="D50"/>
    </sheetView>
  </sheetViews>
  <sheetFormatPr defaultRowHeight="14.25" x14ac:dyDescent="0.2"/>
  <cols>
    <col min="1" max="1" width="5.5" customWidth="1"/>
    <col min="2" max="2" width="36.75" customWidth="1"/>
    <col min="3" max="10" width="17.375" customWidth="1"/>
  </cols>
  <sheetData>
    <row r="1" spans="1:10" ht="21" x14ac:dyDescent="0.35">
      <c r="A1" s="6"/>
      <c r="B1" s="7" t="s">
        <v>13</v>
      </c>
      <c r="C1" s="8" t="s">
        <v>198</v>
      </c>
      <c r="E1" t="s">
        <v>199</v>
      </c>
      <c r="F1" s="9"/>
      <c r="G1" s="10" t="s">
        <v>15</v>
      </c>
      <c r="H1" s="9" t="s">
        <v>182</v>
      </c>
    </row>
    <row r="2" spans="1:10" ht="21" x14ac:dyDescent="0.35">
      <c r="A2" s="6"/>
      <c r="B2" s="7" t="s">
        <v>170</v>
      </c>
      <c r="C2" s="8" t="s">
        <v>146</v>
      </c>
      <c r="D2" t="s">
        <v>171</v>
      </c>
      <c r="E2" t="s">
        <v>200</v>
      </c>
      <c r="F2" s="9"/>
      <c r="G2" s="10"/>
      <c r="H2" s="9"/>
    </row>
    <row r="3" spans="1:10" x14ac:dyDescent="0.2">
      <c r="A3" s="6"/>
    </row>
    <row r="4" spans="1:10" ht="15" x14ac:dyDescent="0.25">
      <c r="A4" s="6"/>
      <c r="B4" s="13" t="s">
        <v>200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1:10" ht="15" x14ac:dyDescent="0.25">
      <c r="A5" s="6"/>
      <c r="B5" s="21"/>
      <c r="C5" s="14"/>
      <c r="D5" s="22">
        <v>40598</v>
      </c>
      <c r="E5" s="23">
        <v>0.4826388888888889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1:10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1:10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1:10" ht="1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1:10" ht="15" x14ac:dyDescent="0.25">
      <c r="A9" s="6"/>
      <c r="B9" s="41" t="s">
        <v>56</v>
      </c>
      <c r="C9" s="42">
        <v>6</v>
      </c>
      <c r="D9" s="43">
        <v>13683.863035213935</v>
      </c>
      <c r="E9" s="44">
        <v>0</v>
      </c>
      <c r="F9" s="45">
        <v>8.3188752883243844E-2</v>
      </c>
      <c r="G9" s="46">
        <v>1776.1108839178517</v>
      </c>
      <c r="H9" s="47">
        <v>87.308265563693894</v>
      </c>
      <c r="I9" s="48">
        <v>167.75346748368133</v>
      </c>
      <c r="J9" s="49" t="e">
        <v>#REF!</v>
      </c>
    </row>
    <row r="10" spans="1:10" ht="15" x14ac:dyDescent="0.25">
      <c r="A10" s="6"/>
      <c r="B10" s="51" t="s">
        <v>172</v>
      </c>
      <c r="C10" s="52">
        <v>174</v>
      </c>
      <c r="D10" s="53" t="s">
        <v>59</v>
      </c>
      <c r="E10" s="54">
        <v>28.016666667535901</v>
      </c>
      <c r="F10" s="55" t="s">
        <v>60</v>
      </c>
      <c r="G10" s="56" t="s">
        <v>61</v>
      </c>
      <c r="H10" s="57"/>
      <c r="I10" s="58"/>
      <c r="J10" s="59"/>
    </row>
    <row r="11" spans="1:10" x14ac:dyDescent="0.2">
      <c r="A11" s="6"/>
      <c r="B11" s="61"/>
      <c r="C11" s="62"/>
      <c r="D11" s="11"/>
      <c r="E11" s="11"/>
      <c r="F11" s="11"/>
      <c r="G11" s="11"/>
      <c r="H11" s="11"/>
      <c r="I11" s="11"/>
      <c r="J11" s="28"/>
    </row>
    <row r="12" spans="1:10" ht="15" x14ac:dyDescent="0.25">
      <c r="A12" s="6"/>
      <c r="B12" s="64" t="s">
        <v>64</v>
      </c>
      <c r="C12" s="65">
        <v>174</v>
      </c>
      <c r="D12" s="66">
        <v>7119.4436814371174</v>
      </c>
      <c r="E12" s="67">
        <v>0</v>
      </c>
      <c r="F12" s="68">
        <v>3.5723962455338008E-2</v>
      </c>
      <c r="G12" s="69">
        <v>1857.5058636014646</v>
      </c>
      <c r="H12" s="69">
        <v>39.211232114286176</v>
      </c>
      <c r="I12" s="70">
        <v>59.974581387285205</v>
      </c>
      <c r="J12" s="71" t="e">
        <v>#REF!</v>
      </c>
    </row>
    <row r="13" spans="1:10" ht="15" x14ac:dyDescent="0.25">
      <c r="A13" s="6"/>
      <c r="B13" s="64" t="s">
        <v>66</v>
      </c>
      <c r="C13" s="73">
        <v>431</v>
      </c>
      <c r="D13" s="74" t="s">
        <v>59</v>
      </c>
      <c r="E13" s="75">
        <v>42.866666670888662</v>
      </c>
      <c r="F13" s="76" t="s">
        <v>60</v>
      </c>
      <c r="G13" s="77"/>
      <c r="H13" s="77"/>
      <c r="I13" s="78"/>
      <c r="J13" s="19"/>
    </row>
    <row r="14" spans="1:10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</row>
    <row r="15" spans="1:10" ht="15" x14ac:dyDescent="0.25">
      <c r="A15" s="6"/>
      <c r="B15" s="79" t="s">
        <v>136</v>
      </c>
      <c r="C15" s="80">
        <v>431</v>
      </c>
      <c r="D15" s="81">
        <v>7852.019396149406</v>
      </c>
      <c r="E15" s="82">
        <v>0</v>
      </c>
      <c r="F15" s="83">
        <v>3.9983113861100081E-2</v>
      </c>
      <c r="G15" s="84">
        <v>1849.8986259408482</v>
      </c>
      <c r="H15" s="84">
        <v>43.706418004650537</v>
      </c>
      <c r="I15" s="85">
        <v>121.37161908272155</v>
      </c>
      <c r="J15" s="86" t="e">
        <v>#REF!</v>
      </c>
    </row>
    <row r="16" spans="1:10" ht="15" x14ac:dyDescent="0.25">
      <c r="A16" s="6"/>
      <c r="B16" s="79" t="s">
        <v>66</v>
      </c>
      <c r="C16" s="87">
        <v>854</v>
      </c>
      <c r="D16" s="88" t="s">
        <v>59</v>
      </c>
      <c r="E16" s="89">
        <v>70.566666660597548</v>
      </c>
      <c r="F16" s="76" t="s">
        <v>60</v>
      </c>
      <c r="G16" s="77"/>
      <c r="H16" s="77"/>
      <c r="I16" s="78"/>
      <c r="J16" s="19"/>
    </row>
    <row r="17" spans="1:10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</row>
    <row r="18" spans="1:10" ht="15" x14ac:dyDescent="0.25">
      <c r="A18" s="6"/>
      <c r="B18" s="90" t="s">
        <v>66</v>
      </c>
      <c r="C18" s="91">
        <v>854</v>
      </c>
      <c r="D18" s="92">
        <v>2334.1505912853445</v>
      </c>
      <c r="E18" s="93">
        <v>0</v>
      </c>
      <c r="F18" s="94">
        <v>3.3649215433362245E-2</v>
      </c>
      <c r="G18" s="95">
        <v>1861.2342607223329</v>
      </c>
      <c r="H18" s="95">
        <v>37.008088361045758</v>
      </c>
      <c r="I18" s="96">
        <v>13.074450058681162</v>
      </c>
      <c r="J18" s="97" t="e">
        <v>#REF!</v>
      </c>
    </row>
    <row r="19" spans="1:10" ht="15.75" thickBot="1" x14ac:dyDescent="0.3">
      <c r="A19" s="6"/>
      <c r="B19" s="98" t="s">
        <v>67</v>
      </c>
      <c r="C19" s="99">
        <v>1035</v>
      </c>
      <c r="D19" s="100" t="s">
        <v>59</v>
      </c>
      <c r="E19" s="101">
        <v>30.199999997857958</v>
      </c>
      <c r="F19" s="76" t="s">
        <v>60</v>
      </c>
      <c r="G19" s="11"/>
      <c r="H19" s="11"/>
      <c r="I19" s="102"/>
      <c r="J19" s="28"/>
    </row>
    <row r="20" spans="1:10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6</v>
      </c>
    </row>
    <row r="21" spans="1:10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1035</v>
      </c>
    </row>
    <row r="22" spans="1:10" ht="15.75" x14ac:dyDescent="0.25">
      <c r="A22" s="6"/>
      <c r="B22" s="109" t="s">
        <v>74</v>
      </c>
      <c r="C22" s="115">
        <v>28.016666667535901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6581.1793214862746</v>
      </c>
    </row>
    <row r="23" spans="1:10" ht="15.75" x14ac:dyDescent="0.25">
      <c r="A23" s="6"/>
      <c r="B23" s="121" t="s">
        <v>150</v>
      </c>
      <c r="C23" s="122">
        <v>1921.3927387126976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171.64999999688007</v>
      </c>
    </row>
    <row r="24" spans="1:10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38.340689318997349</v>
      </c>
    </row>
    <row r="25" spans="1:10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5.8624593829992158</v>
      </c>
    </row>
    <row r="26" spans="1:10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1:10" ht="15" thickBot="1" x14ac:dyDescent="0.25">
      <c r="A27" s="6"/>
      <c r="B27" s="30"/>
      <c r="C27" s="11"/>
      <c r="D27" s="11"/>
      <c r="E27" s="236"/>
      <c r="F27" s="236"/>
      <c r="G27" s="11"/>
      <c r="H27" s="11"/>
      <c r="J27" s="137"/>
    </row>
    <row r="28" spans="1:10" x14ac:dyDescent="0.2">
      <c r="A28" s="6"/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1:10" ht="15.75" x14ac:dyDescent="0.25">
      <c r="A29" s="6"/>
      <c r="B29" s="145" t="s">
        <v>172</v>
      </c>
      <c r="C29" s="146">
        <v>359.25787205384654</v>
      </c>
      <c r="D29" s="241">
        <v>8.3188752883243844E-2</v>
      </c>
      <c r="E29" s="242">
        <v>9.2848942041155755</v>
      </c>
      <c r="F29" s="243">
        <v>1174.0023429532812</v>
      </c>
      <c r="G29" s="244">
        <v>7.2928129353152746</v>
      </c>
      <c r="H29" s="149">
        <v>87.308265563693894</v>
      </c>
      <c r="I29" s="150">
        <v>148.35759644475908</v>
      </c>
      <c r="J29" s="151">
        <v>1776.1108839178517</v>
      </c>
    </row>
    <row r="30" spans="1:10" ht="15.75" x14ac:dyDescent="0.25">
      <c r="A30" s="6"/>
      <c r="B30" s="152" t="s">
        <v>64</v>
      </c>
      <c r="C30" s="153">
        <v>83.945759320747129</v>
      </c>
      <c r="D30" s="245">
        <v>3.5723962455338008E-2</v>
      </c>
      <c r="E30" s="246">
        <v>4.6535395956070271</v>
      </c>
      <c r="F30" s="247">
        <v>437.31691265133799</v>
      </c>
      <c r="G30" s="248">
        <v>3.2752933405153919</v>
      </c>
      <c r="H30" s="156">
        <v>39.211232114286176</v>
      </c>
      <c r="I30" s="157">
        <v>155.1564757590358</v>
      </c>
      <c r="J30" s="158">
        <v>1857.5058636014646</v>
      </c>
    </row>
    <row r="31" spans="1:10" ht="15.75" x14ac:dyDescent="0.25">
      <c r="A31" s="6"/>
      <c r="B31" s="159" t="s">
        <v>136</v>
      </c>
      <c r="C31" s="160">
        <v>103.19740877075499</v>
      </c>
      <c r="D31" s="249">
        <v>3.9983113861100081E-2</v>
      </c>
      <c r="E31" s="250">
        <v>5.2087353027380168</v>
      </c>
      <c r="F31" s="251">
        <v>395.64782291770189</v>
      </c>
      <c r="G31" s="252">
        <v>3.6507738244791934</v>
      </c>
      <c r="H31" s="163">
        <v>43.706418004650537</v>
      </c>
      <c r="I31" s="164">
        <v>154.52104724771246</v>
      </c>
      <c r="J31" s="165">
        <v>1849.8986259408482</v>
      </c>
    </row>
    <row r="32" spans="1:10" ht="15.75" x14ac:dyDescent="0.25">
      <c r="A32" s="166"/>
      <c r="B32" s="167" t="s">
        <v>66</v>
      </c>
      <c r="C32" s="168">
        <v>25.975728595248704</v>
      </c>
      <c r="D32" s="253">
        <v>3.3649215433362245E-2</v>
      </c>
      <c r="E32" s="254">
        <v>4.7948045901352234</v>
      </c>
      <c r="F32" s="255">
        <v>0.76445656848239418</v>
      </c>
      <c r="G32" s="256">
        <v>3.0912659158694473</v>
      </c>
      <c r="H32" s="171">
        <v>37.008088361045758</v>
      </c>
      <c r="I32" s="172">
        <v>155.46790678535967</v>
      </c>
      <c r="J32" s="173">
        <v>1861.2342607223329</v>
      </c>
    </row>
    <row r="33" spans="2:10" ht="16.5" thickBot="1" x14ac:dyDescent="0.3">
      <c r="B33" s="174" t="s">
        <v>68</v>
      </c>
      <c r="C33" s="175">
        <v>111.58248011956472</v>
      </c>
      <c r="D33" s="257">
        <v>4.456837795223826E-2</v>
      </c>
      <c r="E33" s="258">
        <v>5.6019380302257895</v>
      </c>
      <c r="F33" s="259">
        <v>632.96272540810946</v>
      </c>
      <c r="G33" s="260">
        <v>4.051581282586989</v>
      </c>
      <c r="H33" s="178">
        <v>48.504813946349223</v>
      </c>
      <c r="I33" s="179">
        <v>153.84275770322233</v>
      </c>
      <c r="J33" s="180">
        <v>1841.7782635779733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172</v>
      </c>
      <c r="C36" s="184">
        <v>21.204360995515387</v>
      </c>
      <c r="D36" s="184">
        <v>21.21111555337734</v>
      </c>
      <c r="E36" s="184">
        <v>21.211130892897938</v>
      </c>
      <c r="F36" s="184">
        <v>21.211130892897938</v>
      </c>
      <c r="G36" s="185">
        <v>922.11922770052433</v>
      </c>
      <c r="H36" s="185">
        <v>11.039448170075028</v>
      </c>
      <c r="I36" s="185">
        <v>922.1198945615788</v>
      </c>
      <c r="J36" s="185">
        <v>11.039456153617532</v>
      </c>
    </row>
    <row r="37" spans="2:10" ht="15.75" x14ac:dyDescent="0.25">
      <c r="B37" s="152" t="s">
        <v>64</v>
      </c>
      <c r="C37" s="186">
        <v>5.6357586154782364</v>
      </c>
      <c r="D37" s="186">
        <v>5.6361181055821152</v>
      </c>
      <c r="E37" s="186">
        <v>5.6361219464124783</v>
      </c>
      <c r="F37" s="186">
        <v>5.6361219464124783</v>
      </c>
      <c r="G37" s="187">
        <v>307.79606410866654</v>
      </c>
      <c r="H37" s="187">
        <v>3.6848799966507659</v>
      </c>
      <c r="I37" s="187">
        <v>307.79627386162889</v>
      </c>
      <c r="J37" s="187">
        <v>3.6848825077761025</v>
      </c>
    </row>
    <row r="38" spans="2:10" ht="15.75" x14ac:dyDescent="0.25">
      <c r="B38" s="159" t="s">
        <v>136</v>
      </c>
      <c r="C38" s="188">
        <v>9.2185526414798797</v>
      </c>
      <c r="D38" s="188">
        <v>9.2192085147488445</v>
      </c>
      <c r="E38" s="188">
        <v>9.2192085147488445</v>
      </c>
      <c r="F38" s="188">
        <v>9.2192085147488445</v>
      </c>
      <c r="G38" s="189">
        <v>277.30737533559306</v>
      </c>
      <c r="H38" s="189">
        <v>3.3198748114501346</v>
      </c>
      <c r="I38" s="189">
        <v>277.30737533559306</v>
      </c>
      <c r="J38" s="189">
        <v>3.3198748114501346</v>
      </c>
    </row>
    <row r="39" spans="2:10" ht="15.75" x14ac:dyDescent="0.25">
      <c r="B39" s="167" t="s">
        <v>66</v>
      </c>
      <c r="C39" s="190">
        <v>2.0824558548085638E-3</v>
      </c>
      <c r="D39" s="190">
        <v>2.0845164883710144E-3</v>
      </c>
      <c r="E39" s="190">
        <v>2.0846725297588254E-3</v>
      </c>
      <c r="F39" s="190">
        <v>2.0846725297588254E-3</v>
      </c>
      <c r="G39" s="191">
        <v>0.49285398182316703</v>
      </c>
      <c r="H39" s="191">
        <v>5.9003606305007734E-3</v>
      </c>
      <c r="I39" s="191">
        <v>0.4928908755679472</v>
      </c>
      <c r="J39" s="191">
        <v>5.900802315882735E-3</v>
      </c>
    </row>
    <row r="40" spans="2:10" ht="16.5" thickBot="1" x14ac:dyDescent="0.3">
      <c r="B40" s="174" t="s">
        <v>68</v>
      </c>
      <c r="C40" s="192">
        <v>36.060754708328304</v>
      </c>
      <c r="D40" s="192">
        <v>36.068526690196663</v>
      </c>
      <c r="E40" s="192">
        <v>36.068546026589011</v>
      </c>
      <c r="F40" s="192">
        <v>36.068546026589011</v>
      </c>
      <c r="G40" s="193">
        <v>457.78798640787187</v>
      </c>
      <c r="H40" s="193">
        <v>5.4805567404066826</v>
      </c>
      <c r="I40" s="193">
        <v>457.7882318287119</v>
      </c>
      <c r="J40" s="193">
        <v>5.4805596785415371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172</v>
      </c>
      <c r="C44" s="197">
        <v>23.002573762908295</v>
      </c>
      <c r="D44" s="198">
        <v>4.1148208561279631</v>
      </c>
      <c r="E44" s="199">
        <v>78.544922268287124</v>
      </c>
      <c r="F44" s="200">
        <v>13.683863035213935</v>
      </c>
      <c r="G44" s="197">
        <v>10.747979584307661</v>
      </c>
      <c r="H44" s="197">
        <v>0.46694444445893168</v>
      </c>
      <c r="I44" s="197">
        <v>5.0187093560504801</v>
      </c>
      <c r="J44" s="197">
        <v>0</v>
      </c>
    </row>
    <row r="45" spans="2:10" ht="15.75" x14ac:dyDescent="0.25">
      <c r="B45" s="152" t="s">
        <v>64</v>
      </c>
      <c r="C45" s="202">
        <v>18.311209150459764</v>
      </c>
      <c r="D45" s="203">
        <v>2.140860023884902</v>
      </c>
      <c r="E45" s="204">
        <v>70.382840270818605</v>
      </c>
      <c r="F45" s="205">
        <v>7.1194436814371178</v>
      </c>
      <c r="G45" s="202">
        <v>5.010866674476774</v>
      </c>
      <c r="H45" s="202">
        <v>0.71444444451481104</v>
      </c>
      <c r="I45" s="202">
        <v>3.5799858577843371</v>
      </c>
      <c r="J45" s="202">
        <v>0</v>
      </c>
    </row>
    <row r="46" spans="2:10" ht="15.75" x14ac:dyDescent="0.25">
      <c r="B46" s="159" t="s">
        <v>136</v>
      </c>
      <c r="C46" s="206">
        <v>33.245450120437297</v>
      </c>
      <c r="D46" s="207">
        <v>2.3611499976908279</v>
      </c>
      <c r="E46" s="208">
        <v>70.089448057768124</v>
      </c>
      <c r="F46" s="209">
        <v>7.852019396149406</v>
      </c>
      <c r="G46" s="206">
        <v>5.5034370561500161</v>
      </c>
      <c r="H46" s="206">
        <v>1.1761111110099591</v>
      </c>
      <c r="I46" s="206">
        <v>6.4726534704819745</v>
      </c>
      <c r="J46" s="206">
        <v>0</v>
      </c>
    </row>
    <row r="47" spans="2:10" ht="15.75" x14ac:dyDescent="0.25">
      <c r="B47" s="167" t="s">
        <v>66</v>
      </c>
      <c r="C47" s="210">
        <v>4.2294808711090539</v>
      </c>
      <c r="D47" s="211">
        <v>0.70189328186403765</v>
      </c>
      <c r="E47" s="212">
        <v>64.471155346547022</v>
      </c>
      <c r="F47" s="213">
        <v>2.3341505912853444</v>
      </c>
      <c r="G47" s="210">
        <v>1.5048538537299203</v>
      </c>
      <c r="H47" s="210">
        <v>0.50333333329763263</v>
      </c>
      <c r="I47" s="210">
        <v>0.75744310632366885</v>
      </c>
      <c r="J47" s="210">
        <v>0</v>
      </c>
    </row>
    <row r="48" spans="2:10" ht="16.5" thickBot="1" x14ac:dyDescent="0.3">
      <c r="B48" s="174" t="s">
        <v>68</v>
      </c>
      <c r="C48" s="214">
        <v>78.788713904914403</v>
      </c>
      <c r="D48" s="215">
        <v>2.3004413591398412</v>
      </c>
      <c r="E48" s="216">
        <v>72.324635880052526</v>
      </c>
      <c r="F48" s="217">
        <v>7.6501324309492649</v>
      </c>
      <c r="G48" s="214">
        <v>5.5329304250258664</v>
      </c>
      <c r="H48" s="214">
        <v>2.8608333332813345</v>
      </c>
      <c r="I48" s="214">
        <v>15.82879179064046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85" zoomScaleNormal="85" workbookViewId="0">
      <selection activeCell="D50" sqref="D50"/>
    </sheetView>
  </sheetViews>
  <sheetFormatPr defaultRowHeight="14.25" x14ac:dyDescent="0.2"/>
  <cols>
    <col min="1" max="1" width="4" customWidth="1"/>
    <col min="2" max="2" width="43.375" bestFit="1" customWidth="1"/>
    <col min="3" max="10" width="13.25" customWidth="1"/>
  </cols>
  <sheetData>
    <row r="1" spans="1:10" ht="21" x14ac:dyDescent="0.35">
      <c r="A1" s="6"/>
      <c r="B1" s="7" t="s">
        <v>13</v>
      </c>
      <c r="C1" s="8" t="s">
        <v>222</v>
      </c>
      <c r="E1" t="s">
        <v>223</v>
      </c>
      <c r="F1" s="9"/>
      <c r="G1" s="10" t="s">
        <v>15</v>
      </c>
      <c r="H1" s="9" t="s">
        <v>182</v>
      </c>
    </row>
    <row r="2" spans="1:10" ht="21" x14ac:dyDescent="0.35">
      <c r="A2" s="6"/>
      <c r="B2" s="7" t="s">
        <v>170</v>
      </c>
      <c r="C2" s="8" t="s">
        <v>224</v>
      </c>
      <c r="D2" t="s">
        <v>171</v>
      </c>
      <c r="E2" t="s">
        <v>225</v>
      </c>
      <c r="F2" s="9"/>
      <c r="G2" s="10"/>
      <c r="H2" s="9"/>
    </row>
    <row r="3" spans="1:10" x14ac:dyDescent="0.2">
      <c r="A3" s="6"/>
    </row>
    <row r="4" spans="1:10" ht="15" x14ac:dyDescent="0.25">
      <c r="A4" s="6"/>
      <c r="B4" s="13" t="s">
        <v>225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1:10" ht="15" x14ac:dyDescent="0.25">
      <c r="A5" s="6"/>
      <c r="B5" s="21"/>
      <c r="C5" s="14"/>
      <c r="D5" s="22">
        <v>40603</v>
      </c>
      <c r="E5" s="23">
        <v>0.4597222222222222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1:10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1:10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1:10" ht="1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1:10" ht="15" x14ac:dyDescent="0.25">
      <c r="A9" s="6"/>
      <c r="B9" s="41" t="s">
        <v>56</v>
      </c>
      <c r="C9" s="42">
        <v>8</v>
      </c>
      <c r="D9" s="43">
        <v>7058.6947892100725</v>
      </c>
      <c r="E9" s="44">
        <v>0</v>
      </c>
      <c r="F9" s="45">
        <v>6.1589054018813601E-2</v>
      </c>
      <c r="G9" s="46">
        <v>1812.2486531395964</v>
      </c>
      <c r="H9" s="47">
        <v>65.954129205389933</v>
      </c>
      <c r="I9" s="48">
        <v>87.573860233285686</v>
      </c>
      <c r="J9" s="49" t="e">
        <v>#REF!</v>
      </c>
    </row>
    <row r="10" spans="1:10" ht="15" x14ac:dyDescent="0.25">
      <c r="A10" s="6"/>
      <c r="B10" s="51" t="s">
        <v>175</v>
      </c>
      <c r="C10" s="52">
        <v>233</v>
      </c>
      <c r="D10" s="53" t="s">
        <v>59</v>
      </c>
      <c r="E10" s="54">
        <v>37.53333332715556</v>
      </c>
      <c r="F10" s="55" t="s">
        <v>60</v>
      </c>
      <c r="G10" s="56" t="s">
        <v>61</v>
      </c>
      <c r="H10" s="57"/>
      <c r="I10" s="58"/>
      <c r="J10" s="59"/>
    </row>
    <row r="11" spans="1:10" x14ac:dyDescent="0.2">
      <c r="A11" s="6"/>
      <c r="B11" s="61"/>
      <c r="C11" s="62"/>
      <c r="D11" s="11"/>
      <c r="E11" s="11"/>
      <c r="F11" s="11"/>
      <c r="G11" s="11"/>
      <c r="H11" s="11"/>
      <c r="I11" s="11"/>
      <c r="J11" s="28"/>
    </row>
    <row r="12" spans="1:10" ht="15" x14ac:dyDescent="0.25">
      <c r="A12" s="6"/>
      <c r="B12" s="64" t="s">
        <v>64</v>
      </c>
      <c r="C12" s="65">
        <v>233</v>
      </c>
      <c r="D12" s="66">
        <v>6711.9728973596721</v>
      </c>
      <c r="E12" s="67">
        <v>0</v>
      </c>
      <c r="F12" s="68">
        <v>5.8108280034338735E-3</v>
      </c>
      <c r="G12" s="69">
        <v>1912.7486797415602</v>
      </c>
      <c r="H12" s="69">
        <v>6.5677498496842972</v>
      </c>
      <c r="I12" s="70">
        <v>45.106860336785694</v>
      </c>
      <c r="J12" s="71" t="e">
        <v>#REF!</v>
      </c>
    </row>
    <row r="13" spans="1:10" ht="15" x14ac:dyDescent="0.25">
      <c r="A13" s="6"/>
      <c r="B13" s="64" t="s">
        <v>66</v>
      </c>
      <c r="C13" s="73">
        <v>1457</v>
      </c>
      <c r="D13" s="74" t="s">
        <v>59</v>
      </c>
      <c r="E13" s="75">
        <v>204.16666666860692</v>
      </c>
      <c r="F13" s="76" t="s">
        <v>60</v>
      </c>
      <c r="G13" s="77"/>
      <c r="H13" s="77"/>
      <c r="I13" s="78"/>
      <c r="J13" s="19"/>
    </row>
    <row r="14" spans="1:10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</row>
    <row r="15" spans="1:10" ht="15" x14ac:dyDescent="0.25">
      <c r="A15" s="6"/>
      <c r="B15" s="79" t="s">
        <v>64</v>
      </c>
      <c r="C15" s="80">
        <v>1457</v>
      </c>
      <c r="D15" s="81">
        <v>1989.2006460705397</v>
      </c>
      <c r="E15" s="82">
        <v>0</v>
      </c>
      <c r="F15" s="83">
        <v>5.4170386346726808E-2</v>
      </c>
      <c r="G15" s="84">
        <v>1825.0022560399987</v>
      </c>
      <c r="H15" s="84">
        <v>58.417909309697812</v>
      </c>
      <c r="I15" s="85">
        <v>9.4250474377309708</v>
      </c>
      <c r="J15" s="86" t="e">
        <v>#REF!</v>
      </c>
    </row>
    <row r="16" spans="1:10" ht="15" x14ac:dyDescent="0.25">
      <c r="A16" s="6"/>
      <c r="B16" s="79" t="s">
        <v>136</v>
      </c>
      <c r="C16" s="87">
        <v>1554</v>
      </c>
      <c r="D16" s="88" t="s">
        <v>59</v>
      </c>
      <c r="E16" s="89">
        <v>16.183333334047347</v>
      </c>
      <c r="F16" s="76" t="s">
        <v>60</v>
      </c>
      <c r="G16" s="77"/>
      <c r="H16" s="77"/>
      <c r="I16" s="78"/>
      <c r="J16" s="19"/>
    </row>
    <row r="17" spans="1:10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</row>
    <row r="18" spans="1:10" ht="15" x14ac:dyDescent="0.25">
      <c r="A18" s="6"/>
      <c r="B18" s="90" t="s">
        <v>136</v>
      </c>
      <c r="C18" s="91">
        <v>1554</v>
      </c>
      <c r="D18" s="92">
        <v>1379.0880891500037</v>
      </c>
      <c r="E18" s="93">
        <v>0</v>
      </c>
      <c r="F18" s="94">
        <v>0.13630944665774467</v>
      </c>
      <c r="G18" s="95">
        <v>1693.0804711621824</v>
      </c>
      <c r="H18" s="95">
        <v>136.3716912829527</v>
      </c>
      <c r="I18" s="96">
        <v>48.902951108395939</v>
      </c>
      <c r="J18" s="97" t="e">
        <v>#REF!</v>
      </c>
    </row>
    <row r="19" spans="1:10" ht="15.75" thickBot="1" x14ac:dyDescent="0.3">
      <c r="A19" s="6"/>
      <c r="B19" s="98" t="s">
        <v>67</v>
      </c>
      <c r="C19" s="99">
        <v>1865</v>
      </c>
      <c r="D19" s="100" t="s">
        <v>59</v>
      </c>
      <c r="E19" s="101">
        <v>51.883333328878507</v>
      </c>
      <c r="F19" s="76" t="s">
        <v>60</v>
      </c>
      <c r="G19" s="11"/>
      <c r="H19" s="11"/>
      <c r="I19" s="102"/>
      <c r="J19" s="28"/>
    </row>
    <row r="20" spans="1:10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8</v>
      </c>
    </row>
    <row r="21" spans="1:10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1865</v>
      </c>
    </row>
    <row r="22" spans="1:10" ht="15.75" x14ac:dyDescent="0.25">
      <c r="A22" s="6"/>
      <c r="B22" s="109" t="s">
        <v>74</v>
      </c>
      <c r="C22" s="115">
        <v>37.53333332715556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8715.6704361873944</v>
      </c>
    </row>
    <row r="23" spans="1:10" ht="15.75" x14ac:dyDescent="0.25">
      <c r="A23" s="6"/>
      <c r="B23" s="121" t="s">
        <v>150</v>
      </c>
      <c r="C23" s="122">
        <v>1327.7995068446594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309.76666665868834</v>
      </c>
    </row>
    <row r="24" spans="1:10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28.136243741779431</v>
      </c>
    </row>
    <row r="25" spans="1:10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5.1183784739672973</v>
      </c>
    </row>
    <row r="26" spans="1:10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1:10" ht="15" thickBot="1" x14ac:dyDescent="0.25">
      <c r="A27" s="6"/>
      <c r="B27" s="30"/>
      <c r="C27" s="11"/>
      <c r="D27" s="11"/>
      <c r="E27" s="236"/>
      <c r="F27" s="236"/>
      <c r="G27" s="11"/>
      <c r="H27" s="11"/>
      <c r="J27" s="137"/>
    </row>
    <row r="28" spans="1:10" x14ac:dyDescent="0.2">
      <c r="A28" s="6"/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1:10" ht="15.75" x14ac:dyDescent="0.25">
      <c r="A29" s="6"/>
      <c r="B29" s="145" t="s">
        <v>175</v>
      </c>
      <c r="C29" s="146">
        <v>139.99373751852551</v>
      </c>
      <c r="D29" s="263">
        <v>6.1589054018813601E-2</v>
      </c>
      <c r="E29" s="242">
        <v>7.651981217587001</v>
      </c>
      <c r="F29" s="243">
        <v>198.29517614679895</v>
      </c>
      <c r="G29" s="244">
        <v>5.5091132952999251</v>
      </c>
      <c r="H29" s="149">
        <v>65.954129205389933</v>
      </c>
      <c r="I29" s="150">
        <v>151.37616506632347</v>
      </c>
      <c r="J29" s="151">
        <v>1812.2486531395964</v>
      </c>
    </row>
    <row r="30" spans="1:10" ht="15.75" x14ac:dyDescent="0.25">
      <c r="A30" s="6"/>
      <c r="B30" s="152" t="s">
        <v>64</v>
      </c>
      <c r="C30" s="153">
        <v>13.255893649868188</v>
      </c>
      <c r="D30" s="264">
        <v>5.8108280034338735E-3</v>
      </c>
      <c r="E30" s="246">
        <v>0.67077253535315595</v>
      </c>
      <c r="F30" s="247">
        <v>0.50975193807244001</v>
      </c>
      <c r="G30" s="248">
        <v>0.54860064795068086</v>
      </c>
      <c r="H30" s="156">
        <v>6.5677498496842972</v>
      </c>
      <c r="I30" s="157">
        <v>159.77087877722224</v>
      </c>
      <c r="J30" s="158">
        <v>1912.7486797415602</v>
      </c>
    </row>
    <row r="31" spans="1:10" ht="15.75" x14ac:dyDescent="0.25">
      <c r="A31" s="6"/>
      <c r="B31" s="159" t="s">
        <v>64</v>
      </c>
      <c r="C31" s="160">
        <v>34.943533238243546</v>
      </c>
      <c r="D31" s="265">
        <v>5.4170386346726808E-2</v>
      </c>
      <c r="E31" s="250">
        <v>7.3891278368302427</v>
      </c>
      <c r="F31" s="251">
        <v>-0.40086061306158188</v>
      </c>
      <c r="G31" s="252">
        <v>4.8796168600673555</v>
      </c>
      <c r="H31" s="163">
        <v>58.417909309697812</v>
      </c>
      <c r="I31" s="164">
        <v>152.44146672594783</v>
      </c>
      <c r="J31" s="165">
        <v>1825.0022560399987</v>
      </c>
    </row>
    <row r="32" spans="1:10" ht="15.75" x14ac:dyDescent="0.25">
      <c r="A32" s="166"/>
      <c r="B32" s="167" t="s">
        <v>136</v>
      </c>
      <c r="C32" s="168">
        <v>56.553364601780117</v>
      </c>
      <c r="D32" s="266">
        <v>0.13630944665774467</v>
      </c>
      <c r="E32" s="254">
        <v>20.876037032062577</v>
      </c>
      <c r="F32" s="255">
        <v>-0.774625289651941</v>
      </c>
      <c r="G32" s="256">
        <v>11.391054761860984</v>
      </c>
      <c r="H32" s="171">
        <v>136.3716912829527</v>
      </c>
      <c r="I32" s="172">
        <v>141.42211027675859</v>
      </c>
      <c r="J32" s="173">
        <v>1693.0804711621824</v>
      </c>
    </row>
    <row r="33" spans="2:10" ht="16.5" thickBot="1" x14ac:dyDescent="0.3">
      <c r="B33" s="174" t="s">
        <v>68</v>
      </c>
      <c r="C33" s="175">
        <v>66.28540967685241</v>
      </c>
      <c r="D33" s="267">
        <v>3.5774272194635345E-2</v>
      </c>
      <c r="E33" s="258">
        <v>4.1577185697514318</v>
      </c>
      <c r="F33" s="259">
        <v>27.960093250991829</v>
      </c>
      <c r="G33" s="260">
        <v>3.2797465951182816</v>
      </c>
      <c r="H33" s="178">
        <v>39.264545690123157</v>
      </c>
      <c r="I33" s="179">
        <v>155.14893948201552</v>
      </c>
      <c r="J33" s="180">
        <v>1857.4156406269713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175</v>
      </c>
      <c r="C36" s="184">
        <v>2.268364506349144</v>
      </c>
      <c r="D36" s="184">
        <v>2.2694088690262899</v>
      </c>
      <c r="E36" s="184">
        <v>2.269465232056894</v>
      </c>
      <c r="F36" s="184">
        <v>2.269465232056894</v>
      </c>
      <c r="G36" s="185">
        <v>142.76441097285667</v>
      </c>
      <c r="H36" s="185">
        <v>1.7091502574957591</v>
      </c>
      <c r="I36" s="185">
        <v>142.76795666926009</v>
      </c>
      <c r="J36" s="185">
        <v>1.7091927059454786</v>
      </c>
    </row>
    <row r="37" spans="2:10" ht="15.75" x14ac:dyDescent="0.25">
      <c r="B37" s="152" t="s">
        <v>64</v>
      </c>
      <c r="C37" s="186">
        <v>3.426298491469712E-2</v>
      </c>
      <c r="D37" s="186">
        <v>3.4278847545440277E-2</v>
      </c>
      <c r="E37" s="186">
        <v>3.4280439525707446E-2</v>
      </c>
      <c r="F37" s="186">
        <v>3.4280439525707446E-2</v>
      </c>
      <c r="G37" s="187">
        <v>0.41690771279629463</v>
      </c>
      <c r="H37" s="187">
        <v>4.9911453409297599E-3</v>
      </c>
      <c r="I37" s="187">
        <v>0.41692707484897518</v>
      </c>
      <c r="J37" s="187">
        <v>4.9913771399971822E-3</v>
      </c>
    </row>
    <row r="38" spans="2:10" ht="15.75" x14ac:dyDescent="0.25">
      <c r="B38" s="159" t="s">
        <v>64</v>
      </c>
      <c r="C38" s="188">
        <v>-5.1130936931304341E-4</v>
      </c>
      <c r="D38" s="188">
        <v>-5.1130936931304341E-4</v>
      </c>
      <c r="E38" s="188">
        <v>-5.1130936931304341E-4</v>
      </c>
      <c r="F38" s="188">
        <v>-5.1130936931304341E-4</v>
      </c>
      <c r="G38" s="189">
        <v>-0.26471949724330768</v>
      </c>
      <c r="H38" s="189">
        <v>-3.1691749631045595E-3</v>
      </c>
      <c r="I38" s="189">
        <v>-0.26471949724330768</v>
      </c>
      <c r="J38" s="189">
        <v>-3.1691749631045595E-3</v>
      </c>
    </row>
    <row r="39" spans="2:10" ht="15.75" x14ac:dyDescent="0.25">
      <c r="B39" s="167" t="s">
        <v>136</v>
      </c>
      <c r="C39" s="190">
        <v>-1.8150529660530199E-3</v>
      </c>
      <c r="D39" s="190">
        <v>-1.8145907007634174E-3</v>
      </c>
      <c r="E39" s="190">
        <v>-1.8145907007634174E-3</v>
      </c>
      <c r="F39" s="190">
        <v>-1.8145907007634174E-3</v>
      </c>
      <c r="G39" s="191">
        <v>-0.42267596482970426</v>
      </c>
      <c r="H39" s="191">
        <v>-5.0602018332377543E-3</v>
      </c>
      <c r="I39" s="191">
        <v>-0.42267596482970426</v>
      </c>
      <c r="J39" s="191">
        <v>-5.0602018332377543E-3</v>
      </c>
    </row>
    <row r="40" spans="2:10" ht="16.5" thickBot="1" x14ac:dyDescent="0.3">
      <c r="B40" s="174" t="s">
        <v>68</v>
      </c>
      <c r="C40" s="192">
        <v>2.3003011289284752</v>
      </c>
      <c r="D40" s="192">
        <v>2.3013618165016538</v>
      </c>
      <c r="E40" s="192">
        <v>2.3014197715125251</v>
      </c>
      <c r="F40" s="192">
        <v>2.3014197715125251</v>
      </c>
      <c r="G40" s="193">
        <v>22.055850847214142</v>
      </c>
      <c r="H40" s="193">
        <v>0.26404874224551156</v>
      </c>
      <c r="I40" s="193">
        <v>22.056406277944962</v>
      </c>
      <c r="J40" s="193">
        <v>0.26405539176390436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175</v>
      </c>
      <c r="C44" s="197">
        <v>15.896180662684662</v>
      </c>
      <c r="D44" s="198">
        <v>2.1225924624456249</v>
      </c>
      <c r="E44" s="199">
        <v>71.995907185945569</v>
      </c>
      <c r="F44" s="200">
        <v>7.0586947892100724</v>
      </c>
      <c r="G44" s="197">
        <v>5.0819713489788594</v>
      </c>
      <c r="H44" s="197">
        <v>0.62555555545259267</v>
      </c>
      <c r="I44" s="197">
        <v>3.179055410004632</v>
      </c>
      <c r="J44" s="197">
        <v>0</v>
      </c>
    </row>
    <row r="45" spans="2:10" ht="15.75" x14ac:dyDescent="0.25">
      <c r="B45" s="152" t="s">
        <v>64</v>
      </c>
      <c r="C45" s="202">
        <v>82.221667993437364</v>
      </c>
      <c r="D45" s="203">
        <v>2.0183310803935961</v>
      </c>
      <c r="E45" s="204">
        <v>81.786390920410497</v>
      </c>
      <c r="F45" s="205">
        <v>6.7119728973596722</v>
      </c>
      <c r="G45" s="202">
        <v>5.489480392306584</v>
      </c>
      <c r="H45" s="202">
        <v>3.4027777778101154</v>
      </c>
      <c r="I45" s="202">
        <v>18.679481890665198</v>
      </c>
      <c r="J45" s="202">
        <v>0</v>
      </c>
    </row>
    <row r="46" spans="2:10" ht="15.75" x14ac:dyDescent="0.25">
      <c r="B46" s="159" t="s">
        <v>64</v>
      </c>
      <c r="C46" s="206">
        <v>1.9315138274197132</v>
      </c>
      <c r="D46" s="207">
        <v>0.598164734944437</v>
      </c>
      <c r="E46" s="208">
        <v>66.037791845276743</v>
      </c>
      <c r="F46" s="209">
        <v>1.9892006460705398</v>
      </c>
      <c r="G46" s="206">
        <v>1.3136241820369634</v>
      </c>
      <c r="H46" s="206">
        <v>0.26972222223412246</v>
      </c>
      <c r="I46" s="206">
        <v>0.35431363355949119</v>
      </c>
      <c r="J46" s="206">
        <v>0</v>
      </c>
    </row>
    <row r="47" spans="2:10" ht="15.75" x14ac:dyDescent="0.25">
      <c r="B47" s="167" t="s">
        <v>136</v>
      </c>
      <c r="C47" s="210">
        <v>4.2931012211553456</v>
      </c>
      <c r="D47" s="211">
        <v>0.41470017765226352</v>
      </c>
      <c r="E47" s="212">
        <v>54.5652163021457</v>
      </c>
      <c r="F47" s="213">
        <v>1.3790880891500037</v>
      </c>
      <c r="G47" s="210">
        <v>0.75250239884182746</v>
      </c>
      <c r="H47" s="210">
        <v>0.86472222214797512</v>
      </c>
      <c r="I47" s="210">
        <v>0.6507055464981869</v>
      </c>
      <c r="J47" s="210">
        <v>0</v>
      </c>
    </row>
    <row r="48" spans="2:10" ht="16.5" thickBot="1" x14ac:dyDescent="0.3">
      <c r="B48" s="174" t="s">
        <v>68</v>
      </c>
      <c r="C48" s="214">
        <v>104.34246370469708</v>
      </c>
      <c r="D48" s="215">
        <v>1.6881746245067659</v>
      </c>
      <c r="E48" s="216">
        <v>78.883323632805684</v>
      </c>
      <c r="F48" s="217">
        <v>5.6140354948555107</v>
      </c>
      <c r="G48" s="214">
        <v>4.428537788267457</v>
      </c>
      <c r="H48" s="214">
        <v>5.1627777776448056</v>
      </c>
      <c r="I48" s="214">
        <v>22.863556480727503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85" zoomScaleNormal="85" workbookViewId="0">
      <selection activeCell="D50" sqref="D50"/>
    </sheetView>
  </sheetViews>
  <sheetFormatPr defaultRowHeight="14.25" x14ac:dyDescent="0.2"/>
  <cols>
    <col min="1" max="1" width="3.375" customWidth="1"/>
    <col min="2" max="2" width="43.375" bestFit="1" customWidth="1"/>
    <col min="3" max="10" width="14.25" customWidth="1"/>
  </cols>
  <sheetData>
    <row r="1" spans="1:10" ht="21" x14ac:dyDescent="0.35">
      <c r="A1" s="6"/>
      <c r="B1" s="7" t="s">
        <v>13</v>
      </c>
      <c r="C1" s="8" t="s">
        <v>245</v>
      </c>
      <c r="E1" t="s">
        <v>246</v>
      </c>
      <c r="F1" s="9"/>
      <c r="G1" s="10" t="s">
        <v>15</v>
      </c>
      <c r="H1" s="9" t="s">
        <v>182</v>
      </c>
    </row>
    <row r="2" spans="1:10" ht="21" x14ac:dyDescent="0.35">
      <c r="A2" s="6"/>
      <c r="B2" s="7" t="s">
        <v>170</v>
      </c>
      <c r="C2" s="8" t="s">
        <v>247</v>
      </c>
      <c r="D2" t="s">
        <v>171</v>
      </c>
      <c r="E2" t="s">
        <v>248</v>
      </c>
      <c r="F2" s="9"/>
      <c r="G2" s="10"/>
      <c r="H2" s="9"/>
    </row>
    <row r="3" spans="1:10" x14ac:dyDescent="0.2">
      <c r="A3" s="6"/>
    </row>
    <row r="4" spans="1:10" ht="15" x14ac:dyDescent="0.25">
      <c r="A4" s="6"/>
      <c r="B4" s="13" t="s">
        <v>248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1:10" ht="15" x14ac:dyDescent="0.25">
      <c r="A5" s="6"/>
      <c r="B5" s="21"/>
      <c r="C5" s="14"/>
      <c r="D5" s="22">
        <v>40604</v>
      </c>
      <c r="E5" s="23">
        <v>0.4826388888888889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1:10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1:10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1:10" ht="1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1:10" ht="15" x14ac:dyDescent="0.25">
      <c r="A9" s="6"/>
      <c r="B9" s="41" t="s">
        <v>56</v>
      </c>
      <c r="C9" s="42">
        <v>5</v>
      </c>
      <c r="D9" s="43">
        <v>7037.2916807226502</v>
      </c>
      <c r="E9" s="44">
        <v>0</v>
      </c>
      <c r="F9" s="45">
        <v>8.1870503384806184E-2</v>
      </c>
      <c r="G9" s="46">
        <v>1778.2750590890657</v>
      </c>
      <c r="H9" s="47">
        <v>86.029434780703696</v>
      </c>
      <c r="I9" s="48">
        <v>141.69693805762293</v>
      </c>
      <c r="J9" s="49" t="e">
        <v>#REF!</v>
      </c>
    </row>
    <row r="10" spans="1:10" ht="15" x14ac:dyDescent="0.25">
      <c r="A10" s="6"/>
      <c r="B10" s="51" t="s">
        <v>249</v>
      </c>
      <c r="C10" s="52">
        <v>285</v>
      </c>
      <c r="D10" s="53" t="s">
        <v>59</v>
      </c>
      <c r="E10" s="54">
        <v>46.700000009732321</v>
      </c>
      <c r="F10" s="55" t="s">
        <v>60</v>
      </c>
      <c r="G10" s="56" t="s">
        <v>61</v>
      </c>
      <c r="H10" s="57"/>
      <c r="I10" s="58"/>
      <c r="J10" s="59"/>
    </row>
    <row r="11" spans="1:10" x14ac:dyDescent="0.2">
      <c r="A11" s="6"/>
      <c r="B11" s="61"/>
      <c r="C11" s="62"/>
      <c r="D11" s="11"/>
      <c r="E11" s="11"/>
      <c r="F11" s="11"/>
      <c r="G11" s="11"/>
      <c r="H11" s="11"/>
      <c r="I11" s="11"/>
      <c r="J11" s="28"/>
    </row>
    <row r="12" spans="1:10" ht="15" x14ac:dyDescent="0.25">
      <c r="A12" s="6"/>
      <c r="B12" s="64" t="s">
        <v>116</v>
      </c>
      <c r="C12" s="65">
        <v>285</v>
      </c>
      <c r="D12" s="66">
        <v>6864.3680292439067</v>
      </c>
      <c r="E12" s="67">
        <v>0</v>
      </c>
      <c r="F12" s="68">
        <v>5.4402823248931613E-3</v>
      </c>
      <c r="G12" s="69">
        <v>1913.4536055038081</v>
      </c>
      <c r="H12" s="69">
        <v>6.1512028083559533</v>
      </c>
      <c r="I12" s="70">
        <v>12.319665177351004</v>
      </c>
      <c r="J12" s="71" t="e">
        <v>#REF!</v>
      </c>
    </row>
    <row r="13" spans="1:10" ht="15" x14ac:dyDescent="0.25">
      <c r="A13" s="6"/>
      <c r="B13" s="64" t="s">
        <v>136</v>
      </c>
      <c r="C13" s="73">
        <v>634</v>
      </c>
      <c r="D13" s="74" t="s">
        <v>59</v>
      </c>
      <c r="E13" s="75">
        <v>58.216666665393859</v>
      </c>
      <c r="F13" s="76" t="s">
        <v>60</v>
      </c>
      <c r="G13" s="77"/>
      <c r="H13" s="77"/>
      <c r="I13" s="78"/>
      <c r="J13" s="19"/>
    </row>
    <row r="14" spans="1:10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</row>
    <row r="15" spans="1:10" ht="15" x14ac:dyDescent="0.25">
      <c r="A15" s="6"/>
      <c r="B15" s="79" t="s">
        <v>136</v>
      </c>
      <c r="C15" s="80">
        <v>634</v>
      </c>
      <c r="D15" s="81">
        <v>6996.5049816494302</v>
      </c>
      <c r="E15" s="82">
        <v>0</v>
      </c>
      <c r="F15" s="83">
        <v>1.782920393097636E-2</v>
      </c>
      <c r="G15" s="84">
        <v>1890.1632276841208</v>
      </c>
      <c r="H15" s="84">
        <v>19.913698792716588</v>
      </c>
      <c r="I15" s="85">
        <v>38.43982202547808</v>
      </c>
      <c r="J15" s="86" t="e">
        <v>#REF!</v>
      </c>
    </row>
    <row r="16" spans="1:10" ht="15" x14ac:dyDescent="0.25">
      <c r="A16" s="6"/>
      <c r="B16" s="79" t="s">
        <v>249</v>
      </c>
      <c r="C16" s="87">
        <v>964</v>
      </c>
      <c r="D16" s="88" t="s">
        <v>59</v>
      </c>
      <c r="E16" s="89">
        <v>55.049999991897494</v>
      </c>
      <c r="F16" s="76" t="s">
        <v>60</v>
      </c>
      <c r="G16" s="77"/>
      <c r="H16" s="77"/>
      <c r="I16" s="78"/>
      <c r="J16" s="19"/>
    </row>
    <row r="17" spans="1:10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</row>
    <row r="18" spans="1:10" ht="15" x14ac:dyDescent="0.25">
      <c r="A18" s="6"/>
      <c r="B18" s="90" t="s">
        <v>250</v>
      </c>
      <c r="C18" s="91">
        <v>964</v>
      </c>
      <c r="D18" s="92">
        <v>2543.2254770698373</v>
      </c>
      <c r="E18" s="93">
        <v>0</v>
      </c>
      <c r="F18" s="94">
        <v>3.9862220682302739E-2</v>
      </c>
      <c r="G18" s="95">
        <v>1850.1136930150187</v>
      </c>
      <c r="H18" s="95">
        <v>43.579332915367821</v>
      </c>
      <c r="I18" s="96">
        <v>7.4154527673560722</v>
      </c>
      <c r="J18" s="97" t="e">
        <v>#REF!</v>
      </c>
    </row>
    <row r="19" spans="1:10" ht="15.75" thickBot="1" x14ac:dyDescent="0.3">
      <c r="A19" s="6"/>
      <c r="B19" s="98" t="s">
        <v>67</v>
      </c>
      <c r="C19" s="99">
        <v>1044</v>
      </c>
      <c r="D19" s="100" t="s">
        <v>59</v>
      </c>
      <c r="E19" s="101">
        <v>13.350000008940697</v>
      </c>
      <c r="F19" s="76" t="s">
        <v>60</v>
      </c>
      <c r="G19" s="11"/>
      <c r="H19" s="11"/>
      <c r="I19" s="102"/>
      <c r="J19" s="28"/>
    </row>
    <row r="20" spans="1:10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5</v>
      </c>
    </row>
    <row r="21" spans="1:10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1044</v>
      </c>
    </row>
    <row r="22" spans="1:10" ht="15.75" x14ac:dyDescent="0.25">
      <c r="A22" s="6"/>
      <c r="B22" s="109" t="s">
        <v>74</v>
      </c>
      <c r="C22" s="115">
        <v>46.700000009732321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5750.3613638296001</v>
      </c>
    </row>
    <row r="23" spans="1:10" ht="15.75" x14ac:dyDescent="0.25">
      <c r="A23" s="6"/>
      <c r="B23" s="121" t="s">
        <v>150</v>
      </c>
      <c r="C23" s="122">
        <v>1647.0750786497717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173.31666667596437</v>
      </c>
    </row>
    <row r="24" spans="1:10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33.178351938769794</v>
      </c>
    </row>
    <row r="25" spans="1:10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2.7670734444004648</v>
      </c>
    </row>
    <row r="26" spans="1:10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1:10" ht="15" thickBot="1" x14ac:dyDescent="0.25">
      <c r="A27" s="6"/>
      <c r="B27" s="30"/>
      <c r="C27" s="11"/>
      <c r="D27" s="11"/>
      <c r="E27" s="236"/>
      <c r="F27" s="236"/>
      <c r="G27" s="11"/>
      <c r="H27" s="11"/>
      <c r="J27" s="137"/>
    </row>
    <row r="28" spans="1:10" x14ac:dyDescent="0.2">
      <c r="A28" s="6"/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1:10" ht="15.75" x14ac:dyDescent="0.25">
      <c r="A29" s="6"/>
      <c r="B29" s="145" t="s">
        <v>249</v>
      </c>
      <c r="C29" s="146">
        <v>182.05174050718608</v>
      </c>
      <c r="D29" s="263">
        <v>8.1870503384806184E-2</v>
      </c>
      <c r="E29" s="242">
        <v>11.127329534408453</v>
      </c>
      <c r="F29" s="243">
        <v>421.1554120126965</v>
      </c>
      <c r="G29" s="244">
        <v>7.1859928809245881</v>
      </c>
      <c r="H29" s="149">
        <v>86.029434780703696</v>
      </c>
      <c r="I29" s="150">
        <v>148.53836884449714</v>
      </c>
      <c r="J29" s="151">
        <v>1778.2750590890657</v>
      </c>
    </row>
    <row r="30" spans="1:10" ht="15.75" x14ac:dyDescent="0.25">
      <c r="A30" s="6"/>
      <c r="B30" s="152" t="s">
        <v>116</v>
      </c>
      <c r="C30" s="153">
        <v>12.697049710688024</v>
      </c>
      <c r="D30" s="264">
        <v>5.4402823248931613E-3</v>
      </c>
      <c r="E30" s="246">
        <v>0.66586532848965352</v>
      </c>
      <c r="F30" s="247">
        <v>1.9176557761180795</v>
      </c>
      <c r="G30" s="248">
        <v>0.51380669537868195</v>
      </c>
      <c r="H30" s="156">
        <v>6.1512028083559533</v>
      </c>
      <c r="I30" s="157">
        <v>159.8297608508056</v>
      </c>
      <c r="J30" s="158">
        <v>1913.4536055038081</v>
      </c>
    </row>
    <row r="31" spans="1:10" ht="15.75" x14ac:dyDescent="0.25">
      <c r="A31" s="6"/>
      <c r="B31" s="159" t="s">
        <v>136</v>
      </c>
      <c r="C31" s="160">
        <v>41.896263794153491</v>
      </c>
      <c r="D31" s="265">
        <v>1.782920393097636E-2</v>
      </c>
      <c r="E31" s="250">
        <v>2.2473855017977482</v>
      </c>
      <c r="F31" s="251">
        <v>106.25509521493784</v>
      </c>
      <c r="G31" s="252">
        <v>1.6633806571217304</v>
      </c>
      <c r="H31" s="163">
        <v>19.913698792716588</v>
      </c>
      <c r="I31" s="164">
        <v>157.88432799247121</v>
      </c>
      <c r="J31" s="165">
        <v>1890.1632276841208</v>
      </c>
    </row>
    <row r="32" spans="1:10" ht="15.75" x14ac:dyDescent="0.25">
      <c r="A32" s="166"/>
      <c r="B32" s="167" t="s">
        <v>250</v>
      </c>
      <c r="C32" s="168">
        <v>33.327877583774523</v>
      </c>
      <c r="D32" s="266">
        <v>3.9862220682302739E-2</v>
      </c>
      <c r="E32" s="254">
        <v>5.7825647998536418</v>
      </c>
      <c r="F32" s="255">
        <v>-0.59803906430169462</v>
      </c>
      <c r="G32" s="256">
        <v>3.6401584746377682</v>
      </c>
      <c r="H32" s="171">
        <v>43.579332915367821</v>
      </c>
      <c r="I32" s="172">
        <v>154.53901168590562</v>
      </c>
      <c r="J32" s="173">
        <v>1850.1136930150187</v>
      </c>
    </row>
    <row r="33" spans="2:10" ht="16.5" thickBot="1" x14ac:dyDescent="0.3">
      <c r="B33" s="174" t="s">
        <v>68</v>
      </c>
      <c r="C33" s="175">
        <v>70.201704102849547</v>
      </c>
      <c r="D33" s="267">
        <v>3.201341831404475E-2</v>
      </c>
      <c r="E33" s="258">
        <v>4.0865623511802003</v>
      </c>
      <c r="F33" s="259">
        <v>145.40132134974783</v>
      </c>
      <c r="G33" s="260">
        <v>2.9456511159688548</v>
      </c>
      <c r="H33" s="178">
        <v>35.264813751853346</v>
      </c>
      <c r="I33" s="179">
        <v>155.71433183134531</v>
      </c>
      <c r="J33" s="180">
        <v>1864.1844177532739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249</v>
      </c>
      <c r="C36" s="184">
        <v>5.3585594925160454</v>
      </c>
      <c r="D36" s="184">
        <v>5.3630506892117671</v>
      </c>
      <c r="E36" s="184">
        <v>5.3630610050900165</v>
      </c>
      <c r="F36" s="184">
        <v>5.3630610050900165</v>
      </c>
      <c r="G36" s="185">
        <v>271.9807823725954</v>
      </c>
      <c r="H36" s="185">
        <v>3.2561057833552165</v>
      </c>
      <c r="I36" s="185">
        <v>271.98130553017859</v>
      </c>
      <c r="J36" s="185">
        <v>3.2561120465051983</v>
      </c>
    </row>
    <row r="37" spans="2:10" ht="15.75" x14ac:dyDescent="0.25">
      <c r="B37" s="152" t="s">
        <v>116</v>
      </c>
      <c r="C37" s="186">
        <v>3.5476202064458714E-2</v>
      </c>
      <c r="D37" s="186">
        <v>3.5479962803852391E-2</v>
      </c>
      <c r="E37" s="186">
        <v>3.5479962803852391E-2</v>
      </c>
      <c r="F37" s="186">
        <v>3.5479962803852391E-2</v>
      </c>
      <c r="G37" s="187">
        <v>1.4797352182850321</v>
      </c>
      <c r="H37" s="187">
        <v>1.7715128105969306E-2</v>
      </c>
      <c r="I37" s="187">
        <v>1.4797352182850321</v>
      </c>
      <c r="J37" s="187">
        <v>1.7715128105969306E-2</v>
      </c>
    </row>
    <row r="38" spans="2:10" ht="15.75" x14ac:dyDescent="0.25">
      <c r="B38" s="159" t="s">
        <v>136</v>
      </c>
      <c r="C38" s="188">
        <v>1.8174057504938319</v>
      </c>
      <c r="D38" s="188">
        <v>1.8174126984868306</v>
      </c>
      <c r="E38" s="188">
        <v>1.8174126984868306</v>
      </c>
      <c r="F38" s="188">
        <v>1.8174126984868306</v>
      </c>
      <c r="G38" s="189">
        <v>78.643681718055845</v>
      </c>
      <c r="H38" s="189">
        <v>0.94150823684192098</v>
      </c>
      <c r="I38" s="189">
        <v>78.643681718055845</v>
      </c>
      <c r="J38" s="189">
        <v>0.94150823684192098</v>
      </c>
    </row>
    <row r="39" spans="2:10" ht="15.75" x14ac:dyDescent="0.25">
      <c r="B39" s="167" t="s">
        <v>250</v>
      </c>
      <c r="C39" s="190">
        <v>-7.6691409225109961E-4</v>
      </c>
      <c r="D39" s="190">
        <v>-7.6691409225109961E-4</v>
      </c>
      <c r="E39" s="190">
        <v>-7.6691409225109961E-4</v>
      </c>
      <c r="F39" s="190">
        <v>-7.6691409225109961E-4</v>
      </c>
      <c r="G39" s="191">
        <v>-0.37646910037866832</v>
      </c>
      <c r="H39" s="191">
        <v>-4.5070214310885459E-3</v>
      </c>
      <c r="I39" s="191">
        <v>-0.37646910037866832</v>
      </c>
      <c r="J39" s="191">
        <v>-4.5070214310885459E-3</v>
      </c>
    </row>
    <row r="40" spans="2:10" ht="16.5" thickBot="1" x14ac:dyDescent="0.3">
      <c r="B40" s="174" t="s">
        <v>68</v>
      </c>
      <c r="C40" s="192">
        <v>7.210674530982085</v>
      </c>
      <c r="D40" s="192">
        <v>7.2151764364101991</v>
      </c>
      <c r="E40" s="192">
        <v>7.2151867522884485</v>
      </c>
      <c r="F40" s="192">
        <v>7.2151867522884485</v>
      </c>
      <c r="G40" s="193">
        <v>104.80729955668905</v>
      </c>
      <c r="H40" s="193">
        <v>1.2547344383945094</v>
      </c>
      <c r="I40" s="193">
        <v>104.80744940463129</v>
      </c>
      <c r="J40" s="193">
        <v>1.2547362323475495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249</v>
      </c>
      <c r="C44" s="197">
        <v>19.718491293494218</v>
      </c>
      <c r="D44" s="198">
        <v>2.1161564175244365</v>
      </c>
      <c r="E44" s="199">
        <v>64.579671687656244</v>
      </c>
      <c r="F44" s="200">
        <v>7.0372916807226504</v>
      </c>
      <c r="G44" s="197">
        <v>4.5446598631134343</v>
      </c>
      <c r="H44" s="197">
        <v>0.77833333349553868</v>
      </c>
      <c r="I44" s="197">
        <v>3.537260260860458</v>
      </c>
      <c r="J44" s="197">
        <v>0</v>
      </c>
    </row>
    <row r="45" spans="2:10" ht="15.75" x14ac:dyDescent="0.25">
      <c r="B45" s="152" t="s">
        <v>116</v>
      </c>
      <c r="C45" s="202">
        <v>23.977237525624744</v>
      </c>
      <c r="D45" s="203">
        <v>2.0641572235986141</v>
      </c>
      <c r="E45" s="204">
        <v>77.163755701790635</v>
      </c>
      <c r="F45" s="205">
        <v>6.8643680292439067</v>
      </c>
      <c r="G45" s="202">
        <v>5.296804176557588</v>
      </c>
      <c r="H45" s="202">
        <v>0.97027777775656432</v>
      </c>
      <c r="I45" s="202">
        <v>5.1393713856419847</v>
      </c>
      <c r="J45" s="202">
        <v>0</v>
      </c>
    </row>
    <row r="46" spans="2:10" ht="15.75" x14ac:dyDescent="0.25">
      <c r="B46" s="159" t="s">
        <v>136</v>
      </c>
      <c r="C46" s="206">
        <v>23.109455950986714</v>
      </c>
      <c r="D46" s="207">
        <v>2.1038916090001822</v>
      </c>
      <c r="E46" s="208">
        <v>74.014033453145643</v>
      </c>
      <c r="F46" s="209">
        <v>6.99650498164943</v>
      </c>
      <c r="G46" s="206">
        <v>5.1783955376690107</v>
      </c>
      <c r="H46" s="206">
        <v>0.91749999986495823</v>
      </c>
      <c r="I46" s="206">
        <v>4.7511779051120175</v>
      </c>
      <c r="J46" s="206">
        <v>0</v>
      </c>
    </row>
    <row r="47" spans="2:10" ht="15.75" x14ac:dyDescent="0.25">
      <c r="B47" s="167" t="s">
        <v>250</v>
      </c>
      <c r="C47" s="210">
        <v>2.0371236084972324</v>
      </c>
      <c r="D47" s="211">
        <v>0.7647633718601915</v>
      </c>
      <c r="E47" s="212">
        <v>62.950586817979136</v>
      </c>
      <c r="F47" s="213">
        <v>2.5432254770698375</v>
      </c>
      <c r="G47" s="210">
        <v>1.6009753619198122</v>
      </c>
      <c r="H47" s="210">
        <v>0.22250000014901161</v>
      </c>
      <c r="I47" s="210">
        <v>0.35621701826572211</v>
      </c>
      <c r="J47" s="210">
        <v>0</v>
      </c>
    </row>
    <row r="48" spans="2:10" ht="16.5" thickBot="1" x14ac:dyDescent="0.3">
      <c r="B48" s="174" t="s">
        <v>68</v>
      </c>
      <c r="C48" s="214">
        <v>68.842308378602908</v>
      </c>
      <c r="D48" s="215">
        <v>1.9907011163261876</v>
      </c>
      <c r="E48" s="216">
        <v>72.081394160501418</v>
      </c>
      <c r="F48" s="217">
        <v>6.6200892754024245</v>
      </c>
      <c r="G48" s="214">
        <v>4.7718526443799041</v>
      </c>
      <c r="H48" s="214">
        <v>2.8886111112660728</v>
      </c>
      <c r="I48" s="214">
        <v>13.784026569880183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D50" sqref="D50"/>
    </sheetView>
  </sheetViews>
  <sheetFormatPr defaultRowHeight="14.25" x14ac:dyDescent="0.2"/>
  <cols>
    <col min="1" max="1" width="3.875" customWidth="1"/>
    <col min="2" max="2" width="43.375" bestFit="1" customWidth="1"/>
    <col min="3" max="10" width="12.875" customWidth="1"/>
  </cols>
  <sheetData>
    <row r="1" spans="1:10" ht="21" x14ac:dyDescent="0.35">
      <c r="A1" s="6"/>
      <c r="B1" s="7" t="s">
        <v>13</v>
      </c>
      <c r="C1" s="8" t="s">
        <v>192</v>
      </c>
      <c r="E1" t="s">
        <v>193</v>
      </c>
      <c r="F1" s="9"/>
      <c r="G1" s="10" t="s">
        <v>15</v>
      </c>
      <c r="H1" s="9" t="s">
        <v>182</v>
      </c>
    </row>
    <row r="2" spans="1:10" ht="21" x14ac:dyDescent="0.35">
      <c r="A2" s="6"/>
      <c r="B2" s="7" t="s">
        <v>170</v>
      </c>
      <c r="C2" s="8" t="s">
        <v>194</v>
      </c>
      <c r="D2" t="s">
        <v>171</v>
      </c>
      <c r="E2" t="s">
        <v>195</v>
      </c>
      <c r="F2" s="9"/>
      <c r="G2" s="10"/>
      <c r="H2" s="9"/>
    </row>
    <row r="3" spans="1:10" x14ac:dyDescent="0.2">
      <c r="A3" s="6"/>
    </row>
    <row r="4" spans="1:10" ht="15" x14ac:dyDescent="0.25">
      <c r="A4" s="6"/>
      <c r="B4" s="13" t="s">
        <v>195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1:10" ht="15" x14ac:dyDescent="0.25">
      <c r="A5" s="6"/>
      <c r="B5" s="21"/>
      <c r="C5" s="14"/>
      <c r="D5" s="22">
        <v>40610</v>
      </c>
      <c r="E5" s="23">
        <v>0.625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1:10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1:10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1:10" ht="1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1:10" ht="15" x14ac:dyDescent="0.25">
      <c r="A9" s="6"/>
      <c r="B9" s="41" t="s">
        <v>56</v>
      </c>
      <c r="C9" s="42">
        <v>8</v>
      </c>
      <c r="D9" s="43">
        <v>5385.6094481525888</v>
      </c>
      <c r="E9" s="44">
        <v>0</v>
      </c>
      <c r="F9" s="45">
        <v>6.2573834704055198E-2</v>
      </c>
      <c r="G9" s="46">
        <v>1810.5690828244062</v>
      </c>
      <c r="H9" s="47">
        <v>66.946602573456985</v>
      </c>
      <c r="I9" s="48">
        <v>97.878312324682057</v>
      </c>
      <c r="J9" s="49" t="e">
        <v>#REF!</v>
      </c>
    </row>
    <row r="10" spans="1:10" ht="15" x14ac:dyDescent="0.25">
      <c r="A10" s="6"/>
      <c r="B10" s="51" t="s">
        <v>172</v>
      </c>
      <c r="C10" s="52">
        <v>333</v>
      </c>
      <c r="D10" s="53" t="s">
        <v>59</v>
      </c>
      <c r="E10" s="54">
        <v>54.166666661622003</v>
      </c>
      <c r="F10" s="55" t="s">
        <v>60</v>
      </c>
      <c r="G10" s="56" t="s">
        <v>61</v>
      </c>
      <c r="H10" s="57"/>
      <c r="I10" s="58"/>
      <c r="J10" s="59"/>
    </row>
    <row r="11" spans="1:10" x14ac:dyDescent="0.2">
      <c r="A11" s="6"/>
      <c r="B11" s="61"/>
      <c r="C11" s="62"/>
      <c r="D11" s="11"/>
      <c r="E11" s="11"/>
      <c r="F11" s="11"/>
      <c r="G11" s="11"/>
      <c r="H11" s="11"/>
      <c r="I11" s="11"/>
      <c r="J11" s="28"/>
    </row>
    <row r="12" spans="1:10" ht="15" x14ac:dyDescent="0.25">
      <c r="A12" s="6"/>
      <c r="B12" s="64" t="s">
        <v>64</v>
      </c>
      <c r="C12" s="65">
        <v>333</v>
      </c>
      <c r="D12" s="66">
        <v>6715.4813914796805</v>
      </c>
      <c r="E12" s="67">
        <v>0</v>
      </c>
      <c r="F12" s="68">
        <v>1.3956777762179459E-2</v>
      </c>
      <c r="G12" s="69">
        <v>1897.3819945060516</v>
      </c>
      <c r="H12" s="69">
        <v>15.648063852484682</v>
      </c>
      <c r="I12" s="70">
        <v>9.4798448217798992</v>
      </c>
      <c r="J12" s="71" t="e">
        <v>#REF!</v>
      </c>
    </row>
    <row r="13" spans="1:10" ht="15" x14ac:dyDescent="0.25">
      <c r="A13" s="6"/>
      <c r="B13" s="64" t="s">
        <v>196</v>
      </c>
      <c r="C13" s="73">
        <v>441</v>
      </c>
      <c r="D13" s="74" t="s">
        <v>59</v>
      </c>
      <c r="E13" s="75">
        <v>18.000000006286427</v>
      </c>
      <c r="F13" s="76" t="s">
        <v>60</v>
      </c>
      <c r="G13" s="77"/>
      <c r="H13" s="77"/>
      <c r="I13" s="78"/>
      <c r="J13" s="19"/>
    </row>
    <row r="14" spans="1:10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</row>
    <row r="15" spans="1:10" ht="15" x14ac:dyDescent="0.25">
      <c r="A15" s="6"/>
      <c r="B15" s="79" t="s">
        <v>196</v>
      </c>
      <c r="C15" s="80">
        <v>441</v>
      </c>
      <c r="D15" s="81">
        <v>7182.364050287315</v>
      </c>
      <c r="E15" s="82">
        <v>0</v>
      </c>
      <c r="F15" s="83">
        <v>2.5497740839338268E-3</v>
      </c>
      <c r="G15" s="84">
        <v>1918.9703923590603</v>
      </c>
      <c r="H15" s="84">
        <v>2.8912833029797711</v>
      </c>
      <c r="I15" s="85">
        <v>13.533300385089399</v>
      </c>
      <c r="J15" s="86" t="e">
        <v>#REF!</v>
      </c>
    </row>
    <row r="16" spans="1:10" ht="15" x14ac:dyDescent="0.25">
      <c r="A16" s="6"/>
      <c r="B16" s="79" t="s">
        <v>197</v>
      </c>
      <c r="C16" s="87">
        <v>1221</v>
      </c>
      <c r="D16" s="88" t="s">
        <v>59</v>
      </c>
      <c r="E16" s="89">
        <v>130.03333333530463</v>
      </c>
      <c r="F16" s="76" t="s">
        <v>60</v>
      </c>
      <c r="G16" s="77"/>
      <c r="H16" s="77"/>
      <c r="I16" s="78"/>
      <c r="J16" s="19"/>
    </row>
    <row r="17" spans="1:10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</row>
    <row r="18" spans="1:10" ht="15" x14ac:dyDescent="0.25">
      <c r="A18" s="6"/>
      <c r="B18" s="90" t="s">
        <v>197</v>
      </c>
      <c r="C18" s="91">
        <v>1221</v>
      </c>
      <c r="D18" s="92">
        <v>4858.2812758874734</v>
      </c>
      <c r="E18" s="93">
        <v>0</v>
      </c>
      <c r="F18" s="94">
        <v>4.9363631594383488E-4</v>
      </c>
      <c r="G18" s="95">
        <v>1922.9141130946691</v>
      </c>
      <c r="H18" s="95">
        <v>0.56090286830172587</v>
      </c>
      <c r="I18" s="96">
        <v>0.22534359771496071</v>
      </c>
      <c r="J18" s="97" t="e">
        <v>#REF!</v>
      </c>
    </row>
    <row r="19" spans="1:10" ht="15.75" thickBot="1" x14ac:dyDescent="0.3">
      <c r="A19" s="6"/>
      <c r="B19" s="98" t="s">
        <v>67</v>
      </c>
      <c r="C19" s="99">
        <v>1320</v>
      </c>
      <c r="D19" s="100" t="s">
        <v>59</v>
      </c>
      <c r="E19" s="101">
        <v>16.500000001396984</v>
      </c>
      <c r="F19" s="76" t="s">
        <v>60</v>
      </c>
      <c r="G19" s="11"/>
      <c r="H19" s="11"/>
      <c r="I19" s="102"/>
      <c r="J19" s="28"/>
    </row>
    <row r="20" spans="1:10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8</v>
      </c>
    </row>
    <row r="21" spans="1:10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1320</v>
      </c>
    </row>
    <row r="22" spans="1:10" ht="15.75" x14ac:dyDescent="0.25">
      <c r="A22" s="6"/>
      <c r="B22" s="109" t="s">
        <v>74</v>
      </c>
      <c r="C22" s="115">
        <v>54.166666661622003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7150.3273531162222</v>
      </c>
    </row>
    <row r="23" spans="1:10" ht="15.75" x14ac:dyDescent="0.25">
      <c r="A23" s="6"/>
      <c r="B23" s="121" t="s">
        <v>150</v>
      </c>
      <c r="C23" s="122">
        <v>1462.0355411954674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218.70000000461005</v>
      </c>
    </row>
    <row r="24" spans="1:10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32.694683827002734</v>
      </c>
    </row>
    <row r="25" spans="1:10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1.4783755082141259</v>
      </c>
    </row>
    <row r="26" spans="1:10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1:10" ht="15" thickBot="1" x14ac:dyDescent="0.25">
      <c r="A27" s="6"/>
      <c r="B27" s="30"/>
      <c r="C27" s="11"/>
      <c r="D27" s="11"/>
      <c r="E27" s="236"/>
      <c r="F27" s="236"/>
      <c r="G27" s="11"/>
      <c r="H27" s="11"/>
      <c r="J27" s="137"/>
    </row>
    <row r="28" spans="1:10" x14ac:dyDescent="0.2">
      <c r="A28" s="6"/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1:10" ht="15.75" x14ac:dyDescent="0.25">
      <c r="A29" s="6"/>
      <c r="B29" s="145" t="s">
        <v>172</v>
      </c>
      <c r="C29" s="146">
        <v>108.41905366205282</v>
      </c>
      <c r="D29" s="263">
        <v>6.2573834704055198E-2</v>
      </c>
      <c r="E29" s="242">
        <v>9.8798249357963392</v>
      </c>
      <c r="F29" s="243">
        <v>689.55131266648152</v>
      </c>
      <c r="G29" s="244">
        <v>5.5920140672928706</v>
      </c>
      <c r="H29" s="149">
        <v>66.946602573456985</v>
      </c>
      <c r="I29" s="150">
        <v>151.23587145218158</v>
      </c>
      <c r="J29" s="151">
        <v>1810.5690828244062</v>
      </c>
    </row>
    <row r="30" spans="1:10" ht="15.75" x14ac:dyDescent="0.25">
      <c r="A30" s="6"/>
      <c r="B30" s="152" t="s">
        <v>64</v>
      </c>
      <c r="C30" s="153">
        <v>31.599482728230338</v>
      </c>
      <c r="D30" s="264">
        <v>1.3956777762179459E-2</v>
      </c>
      <c r="E30" s="246">
        <v>2.1867871135100692</v>
      </c>
      <c r="F30" s="247">
        <v>51.596944395276516</v>
      </c>
      <c r="G30" s="248">
        <v>1.3070744417982625</v>
      </c>
      <c r="H30" s="156">
        <v>15.648063852484682</v>
      </c>
      <c r="I30" s="157">
        <v>158.48730774148015</v>
      </c>
      <c r="J30" s="158">
        <v>1897.3819945060516</v>
      </c>
    </row>
    <row r="31" spans="1:10" ht="15.75" x14ac:dyDescent="0.25">
      <c r="A31" s="6"/>
      <c r="B31" s="159" t="s">
        <v>196</v>
      </c>
      <c r="C31" s="160">
        <v>6.2445374757220256</v>
      </c>
      <c r="D31" s="265">
        <v>2.5497740839338268E-3</v>
      </c>
      <c r="E31" s="250">
        <v>0.31927827817602283</v>
      </c>
      <c r="F31" s="251">
        <v>4.0544103072002251</v>
      </c>
      <c r="G31" s="252">
        <v>0.24150735483628868</v>
      </c>
      <c r="H31" s="163">
        <v>2.8912833029797711</v>
      </c>
      <c r="I31" s="164">
        <v>160.29057511941582</v>
      </c>
      <c r="J31" s="165">
        <v>1918.9703923590603</v>
      </c>
    </row>
    <row r="32" spans="1:10" ht="15.75" x14ac:dyDescent="0.25">
      <c r="A32" s="166"/>
      <c r="B32" s="167" t="s">
        <v>197</v>
      </c>
      <c r="C32" s="168">
        <v>0.8194312643486612</v>
      </c>
      <c r="D32" s="266">
        <v>4.9363631594383488E-4</v>
      </c>
      <c r="E32" s="254">
        <v>6.246042606801578E-2</v>
      </c>
      <c r="F32" s="255">
        <v>5.9728446033313551E-2</v>
      </c>
      <c r="G32" s="256">
        <v>4.6851917936934447E-2</v>
      </c>
      <c r="H32" s="171">
        <v>0.56090286830172587</v>
      </c>
      <c r="I32" s="172">
        <v>160.61999201263009</v>
      </c>
      <c r="J32" s="173">
        <v>1922.9141130946691</v>
      </c>
    </row>
    <row r="33" spans="2:10" ht="16.5" thickBot="1" x14ac:dyDescent="0.3">
      <c r="B33" s="174" t="s">
        <v>68</v>
      </c>
      <c r="C33" s="175">
        <v>38.23581014745951</v>
      </c>
      <c r="D33" s="267">
        <v>1.7444468025497348E-2</v>
      </c>
      <c r="E33" s="258">
        <v>2.313690697157754</v>
      </c>
      <c r="F33" s="259">
        <v>119.97720079789097</v>
      </c>
      <c r="G33" s="260">
        <v>1.6281020281913323</v>
      </c>
      <c r="H33" s="178">
        <v>19.491349291817858</v>
      </c>
      <c r="I33" s="179">
        <v>157.94403028758421</v>
      </c>
      <c r="J33" s="180">
        <v>1890.8779729933342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172</v>
      </c>
      <c r="C36" s="184">
        <v>6.829347515041249</v>
      </c>
      <c r="D36" s="184">
        <v>6.8313071520658815</v>
      </c>
      <c r="E36" s="184">
        <v>6.8313739873346728</v>
      </c>
      <c r="F36" s="184">
        <v>6.8313739873346728</v>
      </c>
      <c r="G36" s="185">
        <v>390.28835688984071</v>
      </c>
      <c r="H36" s="185">
        <v>4.6724631238992345</v>
      </c>
      <c r="I36" s="185">
        <v>390.29217534312613</v>
      </c>
      <c r="J36" s="185">
        <v>4.6725088377460642</v>
      </c>
    </row>
    <row r="37" spans="2:10" ht="15.75" x14ac:dyDescent="0.25">
      <c r="B37" s="152" t="s">
        <v>64</v>
      </c>
      <c r="C37" s="186">
        <v>0.22362555275773022</v>
      </c>
      <c r="D37" s="186">
        <v>0.223675648682647</v>
      </c>
      <c r="E37" s="186">
        <v>0.223675648682647</v>
      </c>
      <c r="F37" s="186">
        <v>0.223675648682647</v>
      </c>
      <c r="G37" s="187">
        <v>30.840243605469514</v>
      </c>
      <c r="H37" s="187">
        <v>0.36921393742549646</v>
      </c>
      <c r="I37" s="187">
        <v>30.840243605469514</v>
      </c>
      <c r="J37" s="187">
        <v>0.36921393742549646</v>
      </c>
    </row>
    <row r="38" spans="2:10" ht="15.75" x14ac:dyDescent="0.25">
      <c r="B38" s="159" t="s">
        <v>196</v>
      </c>
      <c r="C38" s="188">
        <v>0.17181027235553098</v>
      </c>
      <c r="D38" s="188">
        <v>0.17185495012439772</v>
      </c>
      <c r="E38" s="188">
        <v>0.17185495012439772</v>
      </c>
      <c r="F38" s="188">
        <v>0.17185495012439772</v>
      </c>
      <c r="G38" s="189">
        <v>3.0668228177210355</v>
      </c>
      <c r="H38" s="189">
        <v>3.6715459916675998E-2</v>
      </c>
      <c r="I38" s="189">
        <v>3.0668228177210355</v>
      </c>
      <c r="J38" s="189">
        <v>3.6715459916675998E-2</v>
      </c>
    </row>
    <row r="39" spans="2:10" ht="15.75" x14ac:dyDescent="0.25">
      <c r="B39" s="167" t="s">
        <v>197</v>
      </c>
      <c r="C39" s="190">
        <v>2.1473680901143433E-4</v>
      </c>
      <c r="D39" s="190">
        <v>2.1548720945988031E-4</v>
      </c>
      <c r="E39" s="190">
        <v>2.1548720945988031E-4</v>
      </c>
      <c r="F39" s="190">
        <v>2.1548720945988031E-4</v>
      </c>
      <c r="G39" s="191">
        <v>4.4802644301627684E-2</v>
      </c>
      <c r="H39" s="191">
        <v>5.3636932708093978E-4</v>
      </c>
      <c r="I39" s="191">
        <v>4.4802644301627684E-2</v>
      </c>
      <c r="J39" s="191">
        <v>5.3636932708093978E-4</v>
      </c>
    </row>
    <row r="40" spans="2:10" ht="16.5" thickBot="1" x14ac:dyDescent="0.3">
      <c r="B40" s="174" t="s">
        <v>68</v>
      </c>
      <c r="C40" s="192">
        <v>7.2249980769635211</v>
      </c>
      <c r="D40" s="192">
        <v>7.2270532380823855</v>
      </c>
      <c r="E40" s="192">
        <v>7.2271200733511769</v>
      </c>
      <c r="F40" s="192">
        <v>7.2271200733511769</v>
      </c>
      <c r="G40" s="193">
        <v>84.425772293472008</v>
      </c>
      <c r="H40" s="193">
        <v>1.0107304017252634</v>
      </c>
      <c r="I40" s="193">
        <v>84.426553056944798</v>
      </c>
      <c r="J40" s="193">
        <v>1.0107397488873571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172</v>
      </c>
      <c r="C44" s="197">
        <v>17.5032307048658</v>
      </c>
      <c r="D44" s="198">
        <v>1.6194855227058056</v>
      </c>
      <c r="E44" s="199">
        <v>56.600335569024331</v>
      </c>
      <c r="F44" s="200">
        <v>5.3856094481525885</v>
      </c>
      <c r="G44" s="197">
        <v>3.0482730200914445</v>
      </c>
      <c r="H44" s="197">
        <v>0.90277777769370005</v>
      </c>
      <c r="I44" s="197">
        <v>2.7519131428818175</v>
      </c>
      <c r="J44" s="197">
        <v>0</v>
      </c>
    </row>
    <row r="45" spans="2:10" ht="15.75" x14ac:dyDescent="0.25">
      <c r="B45" s="152" t="s">
        <v>64</v>
      </c>
      <c r="C45" s="202">
        <v>7.2527199053310376</v>
      </c>
      <c r="D45" s="203">
        <v>2.0193861059183242</v>
      </c>
      <c r="E45" s="204">
        <v>59.771453458962597</v>
      </c>
      <c r="F45" s="205">
        <v>6.7154813914796803</v>
      </c>
      <c r="G45" s="202">
        <v>4.013940834453571</v>
      </c>
      <c r="H45" s="202">
        <v>0.30000000010477379</v>
      </c>
      <c r="I45" s="202">
        <v>1.2041822507566271</v>
      </c>
      <c r="J45" s="202">
        <v>0</v>
      </c>
    </row>
    <row r="46" spans="2:10" ht="15.75" x14ac:dyDescent="0.25">
      <c r="B46" s="159" t="s">
        <v>196</v>
      </c>
      <c r="C46" s="206">
        <v>56.036804321191148</v>
      </c>
      <c r="D46" s="207">
        <v>2.159780561554232</v>
      </c>
      <c r="E46" s="208">
        <v>75.64164910183527</v>
      </c>
      <c r="F46" s="209">
        <v>7.1823640502873154</v>
      </c>
      <c r="G46" s="206">
        <v>5.4328586121346936</v>
      </c>
      <c r="H46" s="206">
        <v>2.1672222222550772</v>
      </c>
      <c r="I46" s="206">
        <v>11.774211914588186</v>
      </c>
      <c r="J46" s="206">
        <v>0</v>
      </c>
    </row>
    <row r="47" spans="2:10" ht="15.75" x14ac:dyDescent="0.25">
      <c r="B47" s="167" t="s">
        <v>197</v>
      </c>
      <c r="C47" s="210">
        <v>4.8096984635358151</v>
      </c>
      <c r="D47" s="211">
        <v>1.4609147334719375</v>
      </c>
      <c r="E47" s="212">
        <v>75.010564106487891</v>
      </c>
      <c r="F47" s="213">
        <v>4.8582812758874736</v>
      </c>
      <c r="G47" s="210">
        <v>3.644224190923071</v>
      </c>
      <c r="H47" s="210">
        <v>0.27500000002328306</v>
      </c>
      <c r="I47" s="210">
        <v>1.0021616525886932</v>
      </c>
      <c r="J47" s="210">
        <v>0</v>
      </c>
    </row>
    <row r="48" spans="2:10" ht="16.5" thickBot="1" x14ac:dyDescent="0.3">
      <c r="B48" s="174" t="s">
        <v>68</v>
      </c>
      <c r="C48" s="214">
        <v>85.602453394923785</v>
      </c>
      <c r="D48" s="215">
        <v>1.9616810296201641</v>
      </c>
      <c r="E48" s="216">
        <v>70.368179730824394</v>
      </c>
      <c r="F48" s="217">
        <v>6.5235827917329177</v>
      </c>
      <c r="G48" s="214">
        <v>4.5905264637757508</v>
      </c>
      <c r="H48" s="214">
        <v>3.6450000000768341</v>
      </c>
      <c r="I48" s="214">
        <v>16.732468960815321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4" workbookViewId="0">
      <selection activeCell="D50" sqref="D50"/>
    </sheetView>
  </sheetViews>
  <sheetFormatPr defaultRowHeight="14.25" x14ac:dyDescent="0.2"/>
  <cols>
    <col min="1" max="1" width="2.375" customWidth="1"/>
    <col min="2" max="2" width="43.375" bestFit="1" customWidth="1"/>
    <col min="3" max="10" width="14.875" customWidth="1"/>
  </cols>
  <sheetData>
    <row r="1" spans="1:10" ht="21" x14ac:dyDescent="0.35">
      <c r="A1" s="6"/>
      <c r="B1" s="7" t="s">
        <v>13</v>
      </c>
      <c r="C1" s="8" t="s">
        <v>215</v>
      </c>
      <c r="E1" t="s">
        <v>216</v>
      </c>
      <c r="F1" s="9"/>
      <c r="G1" s="10" t="s">
        <v>15</v>
      </c>
      <c r="H1" s="9" t="s">
        <v>182</v>
      </c>
    </row>
    <row r="2" spans="1:10" ht="21" x14ac:dyDescent="0.35">
      <c r="A2" s="6"/>
      <c r="B2" s="7" t="s">
        <v>170</v>
      </c>
      <c r="C2" s="8" t="s">
        <v>217</v>
      </c>
      <c r="D2" t="s">
        <v>171</v>
      </c>
      <c r="E2">
        <v>181</v>
      </c>
      <c r="F2" s="9"/>
      <c r="G2" s="10"/>
      <c r="H2" s="9"/>
    </row>
    <row r="3" spans="1:10" x14ac:dyDescent="0.2">
      <c r="A3" s="6"/>
    </row>
    <row r="4" spans="1:10" ht="15" x14ac:dyDescent="0.25">
      <c r="A4" s="6"/>
      <c r="B4" s="13">
        <v>181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1:10" ht="15" x14ac:dyDescent="0.25">
      <c r="A5" s="6"/>
      <c r="B5" s="21"/>
      <c r="C5" s="14"/>
      <c r="D5" s="22">
        <v>40611</v>
      </c>
      <c r="E5" s="23">
        <v>0.45833333333333331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1:10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1:10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1:10" ht="1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1:10" ht="15" x14ac:dyDescent="0.25">
      <c r="A9" s="6"/>
      <c r="B9" s="41" t="s">
        <v>56</v>
      </c>
      <c r="C9" s="42">
        <v>10</v>
      </c>
      <c r="D9" s="43">
        <v>8844.8692962773839</v>
      </c>
      <c r="E9" s="44">
        <v>0</v>
      </c>
      <c r="F9" s="45">
        <v>7.1977573147731067E-2</v>
      </c>
      <c r="G9" s="46">
        <v>1794.6861777006625</v>
      </c>
      <c r="H9" s="47">
        <v>76.331955601123951</v>
      </c>
      <c r="I9" s="48">
        <v>196.81715446000203</v>
      </c>
      <c r="J9" s="49" t="e">
        <v>#REF!</v>
      </c>
    </row>
    <row r="10" spans="1:10" ht="15" x14ac:dyDescent="0.25">
      <c r="A10" s="6"/>
      <c r="B10" s="51" t="s">
        <v>172</v>
      </c>
      <c r="C10" s="52">
        <v>359</v>
      </c>
      <c r="D10" s="53" t="s">
        <v>59</v>
      </c>
      <c r="E10" s="54">
        <v>58.16666666418314</v>
      </c>
      <c r="F10" s="55" t="s">
        <v>60</v>
      </c>
      <c r="G10" s="56" t="s">
        <v>61</v>
      </c>
      <c r="H10" s="57"/>
      <c r="I10" s="58"/>
      <c r="J10" s="59"/>
    </row>
    <row r="11" spans="1:10" x14ac:dyDescent="0.2">
      <c r="A11" s="6"/>
      <c r="B11" s="61"/>
      <c r="C11" s="62"/>
      <c r="D11" s="11"/>
      <c r="E11" s="11"/>
      <c r="F11" s="11"/>
      <c r="G11" s="11"/>
      <c r="H11" s="11"/>
      <c r="I11" s="11"/>
      <c r="J11" s="28"/>
    </row>
    <row r="12" spans="1:10" ht="15" x14ac:dyDescent="0.25">
      <c r="A12" s="6"/>
      <c r="B12" s="64" t="s">
        <v>64</v>
      </c>
      <c r="C12" s="65">
        <v>359</v>
      </c>
      <c r="D12" s="66">
        <v>10902.78155509253</v>
      </c>
      <c r="E12" s="67">
        <v>0</v>
      </c>
      <c r="F12" s="68">
        <v>1.0806600654250761E-2</v>
      </c>
      <c r="G12" s="69">
        <v>1903.2951823702986</v>
      </c>
      <c r="H12" s="69">
        <v>12.153907387248063</v>
      </c>
      <c r="I12" s="70">
        <v>33.86993577221795</v>
      </c>
      <c r="J12" s="71" t="e">
        <v>#REF!</v>
      </c>
    </row>
    <row r="13" spans="1:10" ht="15" x14ac:dyDescent="0.25">
      <c r="A13" s="6"/>
      <c r="B13" s="64" t="s">
        <v>172</v>
      </c>
      <c r="C13" s="73">
        <v>665</v>
      </c>
      <c r="D13" s="74" t="s">
        <v>59</v>
      </c>
      <c r="E13" s="75">
        <v>51.000000009080395</v>
      </c>
      <c r="F13" s="76" t="s">
        <v>60</v>
      </c>
      <c r="G13" s="77"/>
      <c r="H13" s="77"/>
      <c r="I13" s="78"/>
      <c r="J13" s="19"/>
    </row>
    <row r="14" spans="1:10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</row>
    <row r="15" spans="1:10" ht="15" x14ac:dyDescent="0.25">
      <c r="A15" s="6"/>
      <c r="B15" s="79" t="s">
        <v>66</v>
      </c>
      <c r="C15" s="80">
        <v>665</v>
      </c>
      <c r="D15" s="81">
        <v>9148.0241899813882</v>
      </c>
      <c r="E15" s="82">
        <v>0</v>
      </c>
      <c r="F15" s="83">
        <v>2.1853513744139044E-2</v>
      </c>
      <c r="G15" s="84">
        <v>1882.7193012080279</v>
      </c>
      <c r="H15" s="84">
        <v>24.312382619498706</v>
      </c>
      <c r="I15" s="85">
        <v>28.424050762529308</v>
      </c>
      <c r="J15" s="86" t="e">
        <v>#REF!</v>
      </c>
    </row>
    <row r="16" spans="1:10" ht="15" x14ac:dyDescent="0.25">
      <c r="A16" s="6"/>
      <c r="B16" s="79" t="s">
        <v>189</v>
      </c>
      <c r="C16" s="87">
        <v>818</v>
      </c>
      <c r="D16" s="88" t="s">
        <v>59</v>
      </c>
      <c r="E16" s="89">
        <v>25.499999999301508</v>
      </c>
      <c r="F16" s="76" t="s">
        <v>60</v>
      </c>
      <c r="G16" s="77"/>
      <c r="H16" s="77"/>
      <c r="I16" s="78"/>
      <c r="J16" s="19"/>
    </row>
    <row r="17" spans="1:10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</row>
    <row r="18" spans="1:10" ht="15" x14ac:dyDescent="0.25">
      <c r="A18" s="6"/>
      <c r="B18" s="90" t="s">
        <v>64</v>
      </c>
      <c r="C18" s="91">
        <v>818</v>
      </c>
      <c r="D18" s="92">
        <v>3898.7554010216613</v>
      </c>
      <c r="E18" s="93">
        <v>0</v>
      </c>
      <c r="F18" s="94">
        <v>3.7315366764751902E-3</v>
      </c>
      <c r="G18" s="95">
        <v>1916.7110557306689</v>
      </c>
      <c r="H18" s="95">
        <v>4.2263458561199156</v>
      </c>
      <c r="I18" s="96">
        <v>14.892170409605415</v>
      </c>
      <c r="J18" s="97" t="e">
        <v>#REF!</v>
      </c>
    </row>
    <row r="19" spans="1:10" ht="15.75" thickBot="1" x14ac:dyDescent="0.3">
      <c r="A19" s="6"/>
      <c r="B19" s="98" t="s">
        <v>136</v>
      </c>
      <c r="C19" s="99">
        <v>1900</v>
      </c>
      <c r="D19" s="100" t="s">
        <v>59</v>
      </c>
      <c r="E19" s="101">
        <v>180.33333332743496</v>
      </c>
      <c r="F19" s="76" t="s">
        <v>60</v>
      </c>
      <c r="G19" s="11"/>
      <c r="H19" s="11"/>
      <c r="I19" s="102"/>
      <c r="J19" s="28"/>
    </row>
    <row r="20" spans="1:10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10</v>
      </c>
    </row>
    <row r="21" spans="1:10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1900</v>
      </c>
    </row>
    <row r="22" spans="1:10" ht="15.75" x14ac:dyDescent="0.25">
      <c r="A22" s="6"/>
      <c r="B22" s="109" t="s">
        <v>74</v>
      </c>
      <c r="C22" s="115">
        <v>58.16666666418314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10057.959924042736</v>
      </c>
    </row>
    <row r="23" spans="1:10" ht="15.75" x14ac:dyDescent="0.25">
      <c r="A23" s="6"/>
      <c r="B23" s="121" t="s">
        <v>150</v>
      </c>
      <c r="C23" s="122">
        <v>2578.4372077204321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315</v>
      </c>
    </row>
    <row r="24" spans="1:10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31.930031504897574</v>
      </c>
    </row>
    <row r="25" spans="1:10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2.7964774482224448</v>
      </c>
    </row>
    <row r="26" spans="1:10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1:10" ht="15" thickBot="1" x14ac:dyDescent="0.25">
      <c r="A27" s="6"/>
      <c r="B27" s="30"/>
      <c r="C27" s="11"/>
      <c r="D27" s="11"/>
      <c r="E27" s="236"/>
      <c r="F27" s="236"/>
      <c r="G27" s="11"/>
      <c r="H27" s="11"/>
      <c r="J27" s="137"/>
    </row>
    <row r="28" spans="1:10" x14ac:dyDescent="0.2">
      <c r="A28" s="6"/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1:10" ht="15.75" x14ac:dyDescent="0.25">
      <c r="A29" s="6"/>
      <c r="B29" s="145" t="s">
        <v>172</v>
      </c>
      <c r="C29" s="146">
        <v>203.02056048316896</v>
      </c>
      <c r="D29" s="263">
        <v>7.1977573147731067E-2</v>
      </c>
      <c r="E29" s="242">
        <v>9.1166465311736022</v>
      </c>
      <c r="F29" s="243">
        <v>189.79009741769286</v>
      </c>
      <c r="G29" s="244">
        <v>6.3759676084697592</v>
      </c>
      <c r="H29" s="149">
        <v>76.331955601123951</v>
      </c>
      <c r="I29" s="150">
        <v>149.90918084403611</v>
      </c>
      <c r="J29" s="151">
        <v>1794.6861777006625</v>
      </c>
    </row>
    <row r="30" spans="1:10" ht="15.75" x14ac:dyDescent="0.25">
      <c r="A30" s="6"/>
      <c r="B30" s="152" t="s">
        <v>64</v>
      </c>
      <c r="C30" s="153">
        <v>39.846983254338248</v>
      </c>
      <c r="D30" s="264">
        <v>1.0806600654250761E-2</v>
      </c>
      <c r="E30" s="246">
        <v>1.4254192363102614</v>
      </c>
      <c r="F30" s="247">
        <v>0.78636828953725924</v>
      </c>
      <c r="G30" s="248">
        <v>1.0152094127180193</v>
      </c>
      <c r="H30" s="156">
        <v>12.153907387248063</v>
      </c>
      <c r="I30" s="157">
        <v>158.98123317530829</v>
      </c>
      <c r="J30" s="158">
        <v>1903.2951823702986</v>
      </c>
    </row>
    <row r="31" spans="1:10" ht="15.75" x14ac:dyDescent="0.25">
      <c r="A31" s="6"/>
      <c r="B31" s="159" t="s">
        <v>66</v>
      </c>
      <c r="C31" s="160">
        <v>66.880119443077405</v>
      </c>
      <c r="D31" s="265">
        <v>2.1853513744139044E-2</v>
      </c>
      <c r="E31" s="250">
        <v>2.9124139125083914</v>
      </c>
      <c r="F31" s="251">
        <v>-6.559356422383969E-2</v>
      </c>
      <c r="G31" s="252">
        <v>2.0308003750969585</v>
      </c>
      <c r="H31" s="163">
        <v>24.312382619498706</v>
      </c>
      <c r="I31" s="164">
        <v>157.26254077743621</v>
      </c>
      <c r="J31" s="165">
        <v>1882.7193012080279</v>
      </c>
    </row>
    <row r="32" spans="1:10" ht="15.75" x14ac:dyDescent="0.25">
      <c r="A32" s="166"/>
      <c r="B32" s="167" t="s">
        <v>64</v>
      </c>
      <c r="C32" s="168">
        <v>4.9548810976278226</v>
      </c>
      <c r="D32" s="266">
        <v>3.7315366764751902E-3</v>
      </c>
      <c r="E32" s="254">
        <v>0.48309382137956142</v>
      </c>
      <c r="F32" s="255">
        <v>-0.10176075331869451</v>
      </c>
      <c r="G32" s="256">
        <v>0.35302441904703658</v>
      </c>
      <c r="H32" s="171">
        <v>4.2263458561199156</v>
      </c>
      <c r="I32" s="172">
        <v>160.10185393382838</v>
      </c>
      <c r="J32" s="173">
        <v>1916.7110557306689</v>
      </c>
    </row>
    <row r="33" spans="2:10" ht="16.5" thickBot="1" x14ac:dyDescent="0.3">
      <c r="B33" s="174" t="s">
        <v>68</v>
      </c>
      <c r="C33" s="175">
        <v>39.15640979795193</v>
      </c>
      <c r="D33" s="267">
        <v>1.8307812428558473E-2</v>
      </c>
      <c r="E33" s="258">
        <v>2.3921303396250377</v>
      </c>
      <c r="F33" s="259">
        <v>47.852139203440018</v>
      </c>
      <c r="G33" s="260">
        <v>1.7072297914480163</v>
      </c>
      <c r="H33" s="178">
        <v>20.438652867153156</v>
      </c>
      <c r="I33" s="179">
        <v>157.8101217651498</v>
      </c>
      <c r="J33" s="180">
        <v>1889.2748438658434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172</v>
      </c>
      <c r="C36" s="184">
        <v>4.09702833309938</v>
      </c>
      <c r="D36" s="184">
        <v>4.0973341228825797</v>
      </c>
      <c r="E36" s="184">
        <v>4.0973341228825797</v>
      </c>
      <c r="F36" s="184">
        <v>4.0973341228825797</v>
      </c>
      <c r="G36" s="185">
        <v>132.73471878126574</v>
      </c>
      <c r="H36" s="185">
        <v>1.5890765579298356</v>
      </c>
      <c r="I36" s="185">
        <v>132.73471878126574</v>
      </c>
      <c r="J36" s="185">
        <v>1.5890765579298356</v>
      </c>
    </row>
    <row r="37" spans="2:10" ht="15.75" x14ac:dyDescent="0.25">
      <c r="B37" s="152" t="s">
        <v>64</v>
      </c>
      <c r="C37" s="186">
        <v>1.868519996185769E-2</v>
      </c>
      <c r="D37" s="186">
        <v>1.868519996185769E-2</v>
      </c>
      <c r="E37" s="186">
        <v>1.868519996185769E-2</v>
      </c>
      <c r="F37" s="186">
        <v>1.868519996185769E-2</v>
      </c>
      <c r="G37" s="187">
        <v>0.56006574702028755</v>
      </c>
      <c r="H37" s="187">
        <v>6.7050079863130276E-3</v>
      </c>
      <c r="I37" s="187">
        <v>0.56006574702028755</v>
      </c>
      <c r="J37" s="187">
        <v>6.7050079863130276E-3</v>
      </c>
    </row>
    <row r="38" spans="2:10" ht="15.75" x14ac:dyDescent="0.25">
      <c r="B38" s="159" t="s">
        <v>66</v>
      </c>
      <c r="C38" s="188">
        <v>-6.410584779969683E-4</v>
      </c>
      <c r="D38" s="188">
        <v>-6.4016820932840529E-4</v>
      </c>
      <c r="E38" s="188">
        <v>-6.4016820932840529E-4</v>
      </c>
      <c r="F38" s="188">
        <v>-6.4016820932840529E-4</v>
      </c>
      <c r="G38" s="189">
        <v>-4.5737810225948188E-2</v>
      </c>
      <c r="H38" s="189">
        <v>-5.4756496799355863E-4</v>
      </c>
      <c r="I38" s="189">
        <v>-4.5737810225948188E-2</v>
      </c>
      <c r="J38" s="189">
        <v>-5.4756496799355863E-4</v>
      </c>
    </row>
    <row r="39" spans="2:10" ht="15.75" x14ac:dyDescent="0.25">
      <c r="B39" s="167" t="s">
        <v>64</v>
      </c>
      <c r="C39" s="190">
        <v>-3.1406945475399954E-3</v>
      </c>
      <c r="D39" s="190">
        <v>-3.136944445085648E-3</v>
      </c>
      <c r="E39" s="190">
        <v>-3.136944445085648E-3</v>
      </c>
      <c r="F39" s="190">
        <v>-3.136944445085648E-3</v>
      </c>
      <c r="G39" s="191">
        <v>-7.4362430716943123E-2</v>
      </c>
      <c r="H39" s="191">
        <v>-8.9025385767912664E-4</v>
      </c>
      <c r="I39" s="191">
        <v>-7.4362430716943123E-2</v>
      </c>
      <c r="J39" s="191">
        <v>-8.9025385767912664E-4</v>
      </c>
    </row>
    <row r="40" spans="2:10" ht="16.5" thickBot="1" x14ac:dyDescent="0.3">
      <c r="B40" s="174" t="s">
        <v>68</v>
      </c>
      <c r="C40" s="192">
        <v>4.1119317800357003</v>
      </c>
      <c r="D40" s="192">
        <v>4.1122422101900229</v>
      </c>
      <c r="E40" s="192">
        <v>4.1122422101900229</v>
      </c>
      <c r="F40" s="192">
        <v>4.1122422101900229</v>
      </c>
      <c r="G40" s="193">
        <v>34.151398976627597</v>
      </c>
      <c r="H40" s="193">
        <v>0.40885450342271323</v>
      </c>
      <c r="I40" s="193">
        <v>34.151398976627597</v>
      </c>
      <c r="J40" s="193">
        <v>0.40885450342271323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172</v>
      </c>
      <c r="C44" s="197">
        <v>30.868593842690082</v>
      </c>
      <c r="D44" s="198">
        <v>2.6597060023466712</v>
      </c>
      <c r="E44" s="199">
        <v>69.937641946166025</v>
      </c>
      <c r="F44" s="200">
        <v>8.8448692962773841</v>
      </c>
      <c r="G44" s="197">
        <v>6.1858930190368513</v>
      </c>
      <c r="H44" s="197">
        <v>0.96944444440305233</v>
      </c>
      <c r="I44" s="197">
        <v>5.9968796209769</v>
      </c>
      <c r="J44" s="197">
        <v>0</v>
      </c>
    </row>
    <row r="45" spans="2:10" ht="15.75" x14ac:dyDescent="0.25">
      <c r="B45" s="152" t="s">
        <v>64</v>
      </c>
      <c r="C45" s="202">
        <v>33.362511564523238</v>
      </c>
      <c r="D45" s="203">
        <v>3.2785327372286783</v>
      </c>
      <c r="E45" s="204">
        <v>71.221812282112737</v>
      </c>
      <c r="F45" s="205">
        <v>10.902781555092529</v>
      </c>
      <c r="G45" s="202">
        <v>7.7651586126968128</v>
      </c>
      <c r="H45" s="202">
        <v>0.85000000015133992</v>
      </c>
      <c r="I45" s="202">
        <v>6.6003848219674692</v>
      </c>
      <c r="J45" s="202">
        <v>0</v>
      </c>
    </row>
    <row r="46" spans="2:10" ht="15.75" x14ac:dyDescent="0.25">
      <c r="B46" s="159" t="s">
        <v>66</v>
      </c>
      <c r="C46" s="206">
        <v>13.996477010288134</v>
      </c>
      <c r="D46" s="207">
        <v>2.7508665230300822</v>
      </c>
      <c r="E46" s="208">
        <v>69.729112554193222</v>
      </c>
      <c r="F46" s="209">
        <v>9.1480241899813883</v>
      </c>
      <c r="G46" s="206">
        <v>6.3788360839169442</v>
      </c>
      <c r="H46" s="206">
        <v>0.42499999998835847</v>
      </c>
      <c r="I46" s="206">
        <v>2.7110053355904418</v>
      </c>
      <c r="J46" s="206">
        <v>0</v>
      </c>
    </row>
    <row r="47" spans="2:10" ht="15.75" x14ac:dyDescent="0.25">
      <c r="B47" s="167" t="s">
        <v>64</v>
      </c>
      <c r="C47" s="210">
        <v>42.184533437674595</v>
      </c>
      <c r="D47" s="211">
        <v>1.1723794659286957</v>
      </c>
      <c r="E47" s="212">
        <v>73.075747075156499</v>
      </c>
      <c r="F47" s="213">
        <v>3.8987554010216612</v>
      </c>
      <c r="G47" s="210">
        <v>2.8490446359295927</v>
      </c>
      <c r="H47" s="210">
        <v>3.0055555554572493</v>
      </c>
      <c r="I47" s="210">
        <v>8.562961933263864</v>
      </c>
      <c r="J47" s="210">
        <v>0</v>
      </c>
    </row>
    <row r="48" spans="2:10" ht="16.5" thickBot="1" x14ac:dyDescent="0.3">
      <c r="B48" s="174" t="s">
        <v>68</v>
      </c>
      <c r="C48" s="214">
        <v>120.41211585517604</v>
      </c>
      <c r="D48" s="215">
        <v>1.9158018902938545</v>
      </c>
      <c r="E48" s="216">
        <v>71.368594058951714</v>
      </c>
      <c r="F48" s="217">
        <v>6.3710114209087854</v>
      </c>
      <c r="G48" s="214">
        <v>4.5469012784378426</v>
      </c>
      <c r="H48" s="214">
        <v>5.25</v>
      </c>
      <c r="I48" s="214">
        <v>23.871231711798675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workbookViewId="0">
      <selection activeCell="D50" sqref="D50"/>
    </sheetView>
  </sheetViews>
  <sheetFormatPr defaultRowHeight="14.25" x14ac:dyDescent="0.2"/>
  <cols>
    <col min="1" max="1" width="2.75" customWidth="1"/>
    <col min="2" max="2" width="43.25" customWidth="1"/>
    <col min="3" max="10" width="13.625" customWidth="1"/>
  </cols>
  <sheetData>
    <row r="1" spans="1:10" ht="21" x14ac:dyDescent="0.35">
      <c r="A1" s="6"/>
      <c r="B1" s="7" t="s">
        <v>13</v>
      </c>
      <c r="C1" s="8" t="s">
        <v>186</v>
      </c>
      <c r="E1" t="s">
        <v>187</v>
      </c>
      <c r="F1" s="9"/>
      <c r="G1" s="10" t="s">
        <v>15</v>
      </c>
      <c r="H1" s="9" t="s">
        <v>182</v>
      </c>
    </row>
    <row r="2" spans="1:10" ht="21" x14ac:dyDescent="0.35">
      <c r="A2" s="6"/>
      <c r="B2" s="7" t="s">
        <v>170</v>
      </c>
      <c r="C2" s="8" t="s">
        <v>146</v>
      </c>
      <c r="D2" t="s">
        <v>171</v>
      </c>
      <c r="E2" t="s">
        <v>188</v>
      </c>
      <c r="F2" s="9"/>
      <c r="G2" s="10"/>
      <c r="H2" s="9"/>
    </row>
    <row r="3" spans="1:10" x14ac:dyDescent="0.2">
      <c r="A3" s="6"/>
    </row>
    <row r="4" spans="1:10" ht="15" x14ac:dyDescent="0.25">
      <c r="A4" s="6"/>
      <c r="B4" s="13" t="s">
        <v>188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1:10" ht="15" x14ac:dyDescent="0.25">
      <c r="A5" s="6"/>
      <c r="B5" s="21"/>
      <c r="C5" s="14"/>
      <c r="D5" s="22">
        <v>40612</v>
      </c>
      <c r="E5" s="23">
        <v>0.4375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1:10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1:10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1:10" ht="1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1:10" ht="15" x14ac:dyDescent="0.25">
      <c r="A9" s="6"/>
      <c r="B9" s="41" t="s">
        <v>56</v>
      </c>
      <c r="C9" s="42">
        <v>6</v>
      </c>
      <c r="D9" s="43">
        <v>7930.4715298335441</v>
      </c>
      <c r="E9" s="44">
        <v>0</v>
      </c>
      <c r="F9" s="45">
        <v>4.9130670716980775E-2</v>
      </c>
      <c r="G9" s="46">
        <v>1833.7690309049458</v>
      </c>
      <c r="H9" s="47">
        <v>53.237542344047363</v>
      </c>
      <c r="I9" s="48">
        <v>172.80360334869553</v>
      </c>
      <c r="J9" s="49" t="e">
        <v>#REF!</v>
      </c>
    </row>
    <row r="10" spans="1:10" ht="15" x14ac:dyDescent="0.25">
      <c r="A10" s="6"/>
      <c r="B10" s="51" t="s">
        <v>189</v>
      </c>
      <c r="C10" s="52">
        <v>496</v>
      </c>
      <c r="D10" s="53" t="s">
        <v>59</v>
      </c>
      <c r="E10" s="54">
        <v>81.666665221564472</v>
      </c>
      <c r="F10" s="55" t="s">
        <v>60</v>
      </c>
      <c r="G10" s="56" t="s">
        <v>61</v>
      </c>
      <c r="H10" s="57"/>
      <c r="I10" s="58"/>
      <c r="J10" s="59"/>
    </row>
    <row r="11" spans="1:10" x14ac:dyDescent="0.2">
      <c r="A11" s="6"/>
      <c r="B11" s="61"/>
      <c r="C11" s="62"/>
      <c r="D11" s="11"/>
      <c r="E11" s="11"/>
      <c r="F11" s="11"/>
      <c r="G11" s="11"/>
      <c r="H11" s="11"/>
      <c r="I11" s="11"/>
      <c r="J11" s="28"/>
    </row>
    <row r="12" spans="1:10" ht="15" x14ac:dyDescent="0.25">
      <c r="A12" s="6"/>
      <c r="B12" s="64" t="s">
        <v>64</v>
      </c>
      <c r="C12" s="65">
        <v>496</v>
      </c>
      <c r="D12" s="66">
        <v>4581.2004713936039</v>
      </c>
      <c r="E12" s="67">
        <v>0</v>
      </c>
      <c r="F12" s="68">
        <v>1.1755119010747609E-2</v>
      </c>
      <c r="G12" s="69">
        <v>1901.5108470263121</v>
      </c>
      <c r="H12" s="69">
        <v>13.208287363240146</v>
      </c>
      <c r="I12" s="70">
        <v>16.022296832658309</v>
      </c>
      <c r="J12" s="71" t="e">
        <v>#REF!</v>
      </c>
    </row>
    <row r="13" spans="1:10" ht="15" x14ac:dyDescent="0.25">
      <c r="A13" s="6"/>
      <c r="B13" s="64" t="s">
        <v>189</v>
      </c>
      <c r="C13" s="73">
        <v>813</v>
      </c>
      <c r="D13" s="74" t="s">
        <v>59</v>
      </c>
      <c r="E13" s="75">
        <v>52.833332398440689</v>
      </c>
      <c r="F13" s="76" t="s">
        <v>60</v>
      </c>
      <c r="G13" s="77"/>
      <c r="H13" s="77"/>
      <c r="I13" s="78"/>
      <c r="J13" s="19"/>
    </row>
    <row r="14" spans="1:10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</row>
    <row r="15" spans="1:10" ht="15" x14ac:dyDescent="0.25">
      <c r="A15" s="6"/>
      <c r="B15" s="79" t="s">
        <v>66</v>
      </c>
      <c r="C15" s="80">
        <v>813</v>
      </c>
      <c r="D15" s="81">
        <v>1870.8239023584144</v>
      </c>
      <c r="E15" s="82">
        <v>0</v>
      </c>
      <c r="F15" s="83">
        <v>3.1733366651488591E-2</v>
      </c>
      <c r="G15" s="84">
        <v>1864.6904282811659</v>
      </c>
      <c r="H15" s="84">
        <v>34.965807530826275</v>
      </c>
      <c r="I15" s="85">
        <v>30.052379711824234</v>
      </c>
      <c r="J15" s="86" t="e">
        <v>#REF!</v>
      </c>
    </row>
    <row r="16" spans="1:10" ht="15" x14ac:dyDescent="0.25">
      <c r="A16" s="6"/>
      <c r="B16" s="79" t="s">
        <v>190</v>
      </c>
      <c r="C16" s="87">
        <v>1363</v>
      </c>
      <c r="D16" s="88" t="s">
        <v>59</v>
      </c>
      <c r="E16" s="89">
        <v>91.666665044613183</v>
      </c>
      <c r="F16" s="76" t="s">
        <v>60</v>
      </c>
      <c r="G16" s="77"/>
      <c r="H16" s="77"/>
      <c r="I16" s="78"/>
      <c r="J16" s="19"/>
    </row>
    <row r="17" spans="1:10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</row>
    <row r="18" spans="1:10" ht="15" x14ac:dyDescent="0.25">
      <c r="A18" s="6"/>
      <c r="B18" s="90" t="s">
        <v>191</v>
      </c>
      <c r="C18" s="91">
        <v>1363</v>
      </c>
      <c r="D18" s="92">
        <v>1002.5025033251655</v>
      </c>
      <c r="E18" s="93">
        <v>0</v>
      </c>
      <c r="F18" s="94">
        <v>5.1595479776662422E-2</v>
      </c>
      <c r="G18" s="95">
        <v>1829.4709042890934</v>
      </c>
      <c r="H18" s="95">
        <v>55.777344435232855</v>
      </c>
      <c r="I18" s="96">
        <v>0.51377822014739227</v>
      </c>
      <c r="J18" s="97" t="e">
        <v>#REF!</v>
      </c>
    </row>
    <row r="19" spans="1:10" ht="15.75" thickBot="1" x14ac:dyDescent="0.3">
      <c r="A19" s="6"/>
      <c r="B19" s="98" t="s">
        <v>67</v>
      </c>
      <c r="C19" s="99">
        <v>1374</v>
      </c>
      <c r="D19" s="100" t="s">
        <v>59</v>
      </c>
      <c r="E19" s="101">
        <v>1.8333333008922637</v>
      </c>
      <c r="F19" s="76" t="s">
        <v>60</v>
      </c>
      <c r="G19" s="11"/>
      <c r="H19" s="11"/>
      <c r="I19" s="102"/>
      <c r="J19" s="28"/>
    </row>
    <row r="20" spans="1:10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6</v>
      </c>
    </row>
    <row r="21" spans="1:10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1374</v>
      </c>
    </row>
    <row r="22" spans="1:10" ht="15.75" x14ac:dyDescent="0.25">
      <c r="A22" s="6"/>
      <c r="B22" s="109" t="s">
        <v>74</v>
      </c>
      <c r="C22" s="115">
        <v>81.666665221564472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5327.636538843074</v>
      </c>
    </row>
    <row r="23" spans="1:10" ht="15.75" x14ac:dyDescent="0.25">
      <c r="A23" s="6"/>
      <c r="B23" s="121" t="s">
        <v>150</v>
      </c>
      <c r="C23" s="122">
        <v>3245.8974576991754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227.99999596551061</v>
      </c>
    </row>
    <row r="24" spans="1:10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23.366827338229346</v>
      </c>
    </row>
    <row r="25" spans="1:10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7.9106750392435332</v>
      </c>
    </row>
    <row r="26" spans="1:10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1:10" ht="15" thickBot="1" x14ac:dyDescent="0.25">
      <c r="A27" s="6"/>
      <c r="B27" s="30"/>
      <c r="C27" s="11"/>
      <c r="D27" s="11"/>
      <c r="E27" s="236"/>
      <c r="F27" s="236"/>
      <c r="G27" s="11"/>
      <c r="H27" s="11"/>
      <c r="J27" s="137"/>
    </row>
    <row r="28" spans="1:10" x14ac:dyDescent="0.2">
      <c r="A28" s="6"/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1:10" ht="15.75" x14ac:dyDescent="0.25">
      <c r="A29" s="6"/>
      <c r="B29" s="145" t="s">
        <v>189</v>
      </c>
      <c r="C29" s="146">
        <v>126.9577516455754</v>
      </c>
      <c r="D29" s="263">
        <v>4.9130670716980775E-2</v>
      </c>
      <c r="E29" s="242">
        <v>5.7136432563420971</v>
      </c>
      <c r="F29" s="243">
        <v>106.47903190013155</v>
      </c>
      <c r="G29" s="244">
        <v>4.4469035657090528</v>
      </c>
      <c r="H29" s="149">
        <v>53.237542344047363</v>
      </c>
      <c r="I29" s="150">
        <v>153.17375076255422</v>
      </c>
      <c r="J29" s="151">
        <v>1833.7690309049458</v>
      </c>
    </row>
    <row r="30" spans="1:10" ht="15.75" x14ac:dyDescent="0.25">
      <c r="A30" s="6"/>
      <c r="B30" s="152" t="s">
        <v>64</v>
      </c>
      <c r="C30" s="153">
        <v>18.195668649283824</v>
      </c>
      <c r="D30" s="264">
        <v>1.1755119010747609E-2</v>
      </c>
      <c r="E30" s="246">
        <v>1.4185588153576107</v>
      </c>
      <c r="F30" s="247">
        <v>0.15460308154923988</v>
      </c>
      <c r="G30" s="248">
        <v>1.1032812107088159</v>
      </c>
      <c r="H30" s="156">
        <v>13.208287363240146</v>
      </c>
      <c r="I30" s="157">
        <v>158.83218859409311</v>
      </c>
      <c r="J30" s="158">
        <v>1901.5108470263121</v>
      </c>
    </row>
    <row r="31" spans="1:10" ht="15.75" x14ac:dyDescent="0.25">
      <c r="A31" s="6"/>
      <c r="B31" s="159" t="s">
        <v>66</v>
      </c>
      <c r="C31" s="160">
        <v>19.670648886723257</v>
      </c>
      <c r="D31" s="265">
        <v>3.1733366651488591E-2</v>
      </c>
      <c r="E31" s="250">
        <v>3.9798720165885935</v>
      </c>
      <c r="F31" s="251">
        <v>-0.25702965459100596</v>
      </c>
      <c r="G31" s="252">
        <v>2.9206752855321003</v>
      </c>
      <c r="H31" s="163">
        <v>34.965807530826275</v>
      </c>
      <c r="I31" s="164">
        <v>155.75659862131519</v>
      </c>
      <c r="J31" s="165">
        <v>1864.6904282811659</v>
      </c>
    </row>
    <row r="32" spans="1:10" ht="15.75" x14ac:dyDescent="0.25">
      <c r="A32" s="166"/>
      <c r="B32" s="167" t="s">
        <v>191</v>
      </c>
      <c r="C32" s="168">
        <v>16.814560229632285</v>
      </c>
      <c r="D32" s="266">
        <v>5.1595479776662422E-2</v>
      </c>
      <c r="E32" s="254">
        <v>6.8456141167442031</v>
      </c>
      <c r="F32" s="255">
        <v>-0.41954475264514651</v>
      </c>
      <c r="G32" s="256">
        <v>4.659051882070071</v>
      </c>
      <c r="H32" s="171">
        <v>55.777344435232855</v>
      </c>
      <c r="I32" s="172">
        <v>152.81473053486633</v>
      </c>
      <c r="J32" s="173">
        <v>1829.4709042890934</v>
      </c>
    </row>
    <row r="33" spans="2:10" ht="16.5" thickBot="1" x14ac:dyDescent="0.3">
      <c r="B33" s="174" t="s">
        <v>68</v>
      </c>
      <c r="C33" s="175">
        <v>51.296151366144038</v>
      </c>
      <c r="D33" s="267">
        <v>3.3254165834060392E-2</v>
      </c>
      <c r="E33" s="258">
        <v>3.9647225842573377</v>
      </c>
      <c r="F33" s="259">
        <v>65.496441269321849</v>
      </c>
      <c r="G33" s="260">
        <v>3.0561417609932935</v>
      </c>
      <c r="H33" s="178">
        <v>36.587588196181045</v>
      </c>
      <c r="I33" s="179">
        <v>155.5273476628424</v>
      </c>
      <c r="J33" s="180">
        <v>1861.9458763859502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189</v>
      </c>
      <c r="C36" s="184">
        <v>3.2200934007937101</v>
      </c>
      <c r="D36" s="184">
        <v>3.2203551338280714</v>
      </c>
      <c r="E36" s="184">
        <v>3.2203551338280714</v>
      </c>
      <c r="F36" s="184">
        <v>3.2203551338280714</v>
      </c>
      <c r="G36" s="185">
        <v>82.872164989362886</v>
      </c>
      <c r="H36" s="185">
        <v>0.99213089008387634</v>
      </c>
      <c r="I36" s="185">
        <v>82.872164989362886</v>
      </c>
      <c r="J36" s="185">
        <v>0.99213089008387634</v>
      </c>
    </row>
    <row r="37" spans="2:10" ht="15.75" x14ac:dyDescent="0.25">
      <c r="B37" s="152" t="s">
        <v>64</v>
      </c>
      <c r="C37" s="186">
        <v>1.7462063870796814E-3</v>
      </c>
      <c r="D37" s="186">
        <v>1.7462063870796814E-3</v>
      </c>
      <c r="E37" s="186">
        <v>1.7462063870796814E-3</v>
      </c>
      <c r="F37" s="186">
        <v>1.7462063870796814E-3</v>
      </c>
      <c r="G37" s="187">
        <v>0.12024222975059322</v>
      </c>
      <c r="H37" s="187">
        <v>1.4395186905451106E-3</v>
      </c>
      <c r="I37" s="187">
        <v>0.12024222975059322</v>
      </c>
      <c r="J37" s="187">
        <v>1.4395186905451106E-3</v>
      </c>
    </row>
    <row r="38" spans="2:10" ht="15.75" x14ac:dyDescent="0.25">
      <c r="B38" s="159" t="s">
        <v>66</v>
      </c>
      <c r="C38" s="188">
        <v>-1.9409163980818262E-3</v>
      </c>
      <c r="D38" s="188">
        <v>-1.9408545663709637E-3</v>
      </c>
      <c r="E38" s="188">
        <v>-1.9408545663709637E-3</v>
      </c>
      <c r="F38" s="188">
        <v>-1.9408545663709637E-3</v>
      </c>
      <c r="G38" s="189">
        <v>-0.18862419612585363</v>
      </c>
      <c r="H38" s="189">
        <v>-2.2581754877252125E-3</v>
      </c>
      <c r="I38" s="189">
        <v>-0.18862419612585363</v>
      </c>
      <c r="J38" s="189">
        <v>-2.2581754877252125E-3</v>
      </c>
    </row>
    <row r="39" spans="2:10" ht="15.75" x14ac:dyDescent="0.25">
      <c r="B39" s="167" t="s">
        <v>191</v>
      </c>
      <c r="C39" s="190">
        <v>-3.1582702974072667E-5</v>
      </c>
      <c r="D39" s="190">
        <v>-3.1487745673383465E-5</v>
      </c>
      <c r="E39" s="190">
        <v>-3.1487745673383465E-5</v>
      </c>
      <c r="F39" s="190">
        <v>-3.1487745673383465E-5</v>
      </c>
      <c r="G39" s="191">
        <v>-0.28553767946733827</v>
      </c>
      <c r="H39" s="191">
        <v>-3.4184065556725459E-3</v>
      </c>
      <c r="I39" s="191">
        <v>-0.28553767946733827</v>
      </c>
      <c r="J39" s="191">
        <v>-3.4184065556725459E-3</v>
      </c>
    </row>
    <row r="40" spans="2:10" ht="16.5" thickBot="1" x14ac:dyDescent="0.3">
      <c r="B40" s="174" t="s">
        <v>68</v>
      </c>
      <c r="C40" s="192">
        <v>3.2198671080797339</v>
      </c>
      <c r="D40" s="192">
        <v>3.2201289979031067</v>
      </c>
      <c r="E40" s="192">
        <v>3.2201289979031067</v>
      </c>
      <c r="F40" s="192">
        <v>3.2201289979031067</v>
      </c>
      <c r="G40" s="193">
        <v>50.486863861400224</v>
      </c>
      <c r="H40" s="193">
        <v>0.60441979748910601</v>
      </c>
      <c r="I40" s="193">
        <v>50.486863861400224</v>
      </c>
      <c r="J40" s="193">
        <v>0.60441979748910601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189</v>
      </c>
      <c r="C44" s="197">
        <v>38.859309808563857</v>
      </c>
      <c r="D44" s="198">
        <v>2.3847410315283062</v>
      </c>
      <c r="E44" s="199">
        <v>77.82956278855923</v>
      </c>
      <c r="F44" s="200">
        <v>7.930471529833544</v>
      </c>
      <c r="G44" s="197">
        <v>6.1722513187406118</v>
      </c>
      <c r="H44" s="197">
        <v>1.3611110870260745</v>
      </c>
      <c r="I44" s="197">
        <v>8.4011197018491561</v>
      </c>
      <c r="J44" s="197">
        <v>0</v>
      </c>
    </row>
    <row r="45" spans="2:10" ht="15.75" x14ac:dyDescent="0.25">
      <c r="B45" s="152" t="s">
        <v>64</v>
      </c>
      <c r="C45" s="202">
        <v>14.522405237341887</v>
      </c>
      <c r="D45" s="203">
        <v>1.3775948500275677</v>
      </c>
      <c r="E45" s="204">
        <v>77.774795007754747</v>
      </c>
      <c r="F45" s="205">
        <v>4.5812004713936041</v>
      </c>
      <c r="G45" s="202">
        <v>3.5630192755206695</v>
      </c>
      <c r="H45" s="202">
        <v>0.88055553997401148</v>
      </c>
      <c r="I45" s="202">
        <v>3.1374363620939145</v>
      </c>
      <c r="J45" s="202">
        <v>0</v>
      </c>
    </row>
    <row r="46" spans="2:10" ht="15.75" x14ac:dyDescent="0.25">
      <c r="B46" s="159" t="s">
        <v>66</v>
      </c>
      <c r="C46" s="206">
        <v>10.289531280896693</v>
      </c>
      <c r="D46" s="207">
        <v>0.5625681280028032</v>
      </c>
      <c r="E46" s="208">
        <v>73.386160996091547</v>
      </c>
      <c r="F46" s="209">
        <v>1.8708239023584143</v>
      </c>
      <c r="G46" s="206">
        <v>1.3729258409381087</v>
      </c>
      <c r="H46" s="206">
        <v>1.527777750743553</v>
      </c>
      <c r="I46" s="206">
        <v>2.0975255532061245</v>
      </c>
      <c r="J46" s="206">
        <v>0</v>
      </c>
    </row>
    <row r="47" spans="2:10" ht="15.75" x14ac:dyDescent="0.25">
      <c r="B47" s="167" t="s">
        <v>191</v>
      </c>
      <c r="C47" s="210">
        <v>0.11027527341443301</v>
      </c>
      <c r="D47" s="211">
        <v>0.30145860115583129</v>
      </c>
      <c r="E47" s="212">
        <v>68.058932370642182</v>
      </c>
      <c r="F47" s="213">
        <v>1.0025025033251656</v>
      </c>
      <c r="G47" s="210">
        <v>0.68229250075206938</v>
      </c>
      <c r="H47" s="210">
        <v>3.0555555014871061E-2</v>
      </c>
      <c r="I47" s="210">
        <v>2.0847826042963809E-2</v>
      </c>
      <c r="J47" s="210">
        <v>0</v>
      </c>
    </row>
    <row r="48" spans="2:10" ht="16.5" thickBot="1" x14ac:dyDescent="0.3">
      <c r="B48" s="174" t="s">
        <v>68</v>
      </c>
      <c r="C48" s="214">
        <v>63.78152160021687</v>
      </c>
      <c r="D48" s="215">
        <v>1.4020096402937607</v>
      </c>
      <c r="E48" s="216">
        <v>77.083369543389196</v>
      </c>
      <c r="F48" s="217">
        <v>4.6623920123420417</v>
      </c>
      <c r="G48" s="214">
        <v>3.5939288644350764</v>
      </c>
      <c r="H48" s="214">
        <v>3.7999999327585101</v>
      </c>
      <c r="I48" s="214">
        <v>13.656929443192158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9"/>
  <sheetViews>
    <sheetView showGridLines="0" tabSelected="1" topLeftCell="A524" zoomScale="69" zoomScaleNormal="69" workbookViewId="0">
      <selection activeCell="F584" sqref="F584"/>
    </sheetView>
  </sheetViews>
  <sheetFormatPr defaultRowHeight="14.25" x14ac:dyDescent="0.2"/>
  <cols>
    <col min="1" max="1" width="3.375" customWidth="1"/>
    <col min="2" max="2" width="29.875" customWidth="1"/>
    <col min="3" max="3" width="7.625" customWidth="1"/>
    <col min="4" max="4" width="7" customWidth="1"/>
    <col min="5" max="5" width="19.375" style="4" bestFit="1" customWidth="1"/>
    <col min="6" max="6" width="15.875" bestFit="1" customWidth="1"/>
    <col min="7" max="7" width="14.375" bestFit="1" customWidth="1"/>
    <col min="8" max="8" width="15.625" bestFit="1" customWidth="1"/>
    <col min="9" max="9" width="15.125" bestFit="1" customWidth="1"/>
    <col min="10" max="10" width="13.375" bestFit="1" customWidth="1"/>
    <col min="11" max="11" width="15.375" bestFit="1" customWidth="1"/>
    <col min="12" max="12" width="18.625" bestFit="1" customWidth="1"/>
    <col min="13" max="13" width="13.375" bestFit="1" customWidth="1"/>
    <col min="14" max="14" width="14.75" bestFit="1" customWidth="1"/>
    <col min="15" max="16" width="13.375" bestFit="1" customWidth="1"/>
    <col min="17" max="17" width="14.375" bestFit="1" customWidth="1"/>
    <col min="18" max="18" width="13.625" bestFit="1" customWidth="1"/>
    <col min="19" max="20" width="13.375" bestFit="1" customWidth="1"/>
    <col min="21" max="21" width="15.375" bestFit="1" customWidth="1"/>
    <col min="22" max="22" width="13.375" bestFit="1" customWidth="1"/>
    <col min="23" max="23" width="16.5" bestFit="1" customWidth="1"/>
    <col min="24" max="24" width="13.375" bestFit="1" customWidth="1"/>
    <col min="25" max="25" width="8.375" bestFit="1" customWidth="1"/>
    <col min="26" max="26" width="23.125" bestFit="1" customWidth="1"/>
  </cols>
  <sheetData>
    <row r="2" spans="2:29" ht="20.25" x14ac:dyDescent="0.3">
      <c r="B2" s="1" t="s">
        <v>168</v>
      </c>
      <c r="D2" s="3"/>
      <c r="E2" s="3"/>
    </row>
    <row r="3" spans="2:29" s="3" customFormat="1" x14ac:dyDescent="0.2">
      <c r="E3" s="307" t="s">
        <v>256</v>
      </c>
      <c r="G3" s="307" t="s">
        <v>256</v>
      </c>
      <c r="J3" s="307" t="s">
        <v>256</v>
      </c>
      <c r="K3" s="307" t="s">
        <v>256</v>
      </c>
      <c r="L3" s="307" t="s">
        <v>256</v>
      </c>
      <c r="M3" s="307" t="s">
        <v>256</v>
      </c>
      <c r="N3" s="307" t="s">
        <v>256</v>
      </c>
      <c r="O3" s="307" t="s">
        <v>256</v>
      </c>
      <c r="P3" s="307" t="s">
        <v>256</v>
      </c>
      <c r="Q3" s="307" t="s">
        <v>256</v>
      </c>
      <c r="R3" s="307" t="s">
        <v>256</v>
      </c>
      <c r="S3" s="307" t="s">
        <v>256</v>
      </c>
      <c r="T3" s="307" t="s">
        <v>256</v>
      </c>
      <c r="U3" s="307" t="s">
        <v>256</v>
      </c>
      <c r="V3" s="307" t="s">
        <v>256</v>
      </c>
      <c r="W3" s="307" t="s">
        <v>256</v>
      </c>
      <c r="X3" s="307" t="s">
        <v>256</v>
      </c>
    </row>
    <row r="4" spans="2:29" s="3" customFormat="1" x14ac:dyDescent="0.2">
      <c r="B4" s="3" t="s">
        <v>5</v>
      </c>
      <c r="C4" s="5"/>
      <c r="D4" s="5"/>
      <c r="E4" s="308" t="s">
        <v>12</v>
      </c>
      <c r="F4" s="311" t="s">
        <v>130</v>
      </c>
      <c r="G4" s="311">
        <v>106</v>
      </c>
      <c r="H4" s="311">
        <v>111</v>
      </c>
      <c r="I4" s="311">
        <v>112</v>
      </c>
      <c r="J4" s="311">
        <v>114</v>
      </c>
      <c r="K4" s="311">
        <v>115</v>
      </c>
      <c r="L4" s="311">
        <v>116</v>
      </c>
      <c r="M4" s="311">
        <v>117</v>
      </c>
      <c r="N4" s="311">
        <v>122</v>
      </c>
      <c r="O4" s="311">
        <v>124</v>
      </c>
      <c r="P4" s="311">
        <v>125</v>
      </c>
      <c r="Q4" s="311">
        <v>130</v>
      </c>
      <c r="R4" s="311">
        <v>131</v>
      </c>
      <c r="S4" s="311">
        <v>135</v>
      </c>
      <c r="T4" s="311">
        <v>136</v>
      </c>
      <c r="U4" s="311">
        <v>137</v>
      </c>
      <c r="V4" s="311">
        <v>138</v>
      </c>
      <c r="W4" s="311">
        <v>139</v>
      </c>
      <c r="X4" s="311">
        <v>141</v>
      </c>
      <c r="Y4" s="311">
        <v>142</v>
      </c>
    </row>
    <row r="5" spans="2:29" s="3" customFormat="1" x14ac:dyDescent="0.2">
      <c r="B5" s="261" t="s">
        <v>0</v>
      </c>
      <c r="C5" s="261"/>
      <c r="D5" s="261"/>
      <c r="E5" s="309" t="s">
        <v>320</v>
      </c>
      <c r="F5" s="312" t="s">
        <v>131</v>
      </c>
      <c r="G5" s="312" t="s">
        <v>323</v>
      </c>
      <c r="H5" s="312" t="s">
        <v>128</v>
      </c>
      <c r="I5" s="312" t="s">
        <v>129</v>
      </c>
      <c r="J5" s="312" t="s">
        <v>201</v>
      </c>
      <c r="K5" s="312" t="s">
        <v>133</v>
      </c>
      <c r="L5" s="312" t="s">
        <v>132</v>
      </c>
      <c r="M5" s="312" t="s">
        <v>169</v>
      </c>
      <c r="N5" s="312" t="s">
        <v>255</v>
      </c>
      <c r="O5" s="312" t="s">
        <v>176</v>
      </c>
      <c r="P5" s="312" t="s">
        <v>319</v>
      </c>
      <c r="Q5" s="312" t="s">
        <v>226</v>
      </c>
      <c r="R5" s="312" t="s">
        <v>251</v>
      </c>
      <c r="S5" s="312" t="s">
        <v>321</v>
      </c>
      <c r="T5" s="312" t="s">
        <v>202</v>
      </c>
      <c r="U5" s="312" t="s">
        <v>322</v>
      </c>
      <c r="V5" s="312" t="s">
        <v>203</v>
      </c>
      <c r="W5" s="312" t="s">
        <v>204</v>
      </c>
      <c r="X5" s="312" t="s">
        <v>185</v>
      </c>
      <c r="Y5" s="312" t="s">
        <v>205</v>
      </c>
      <c r="Z5" s="230" t="str">
        <f t="shared" ref="Z5:Z16" si="0">B5</f>
        <v>Stove</v>
      </c>
      <c r="AA5" s="261"/>
      <c r="AB5" s="261"/>
      <c r="AC5" s="261"/>
    </row>
    <row r="6" spans="2:29" x14ac:dyDescent="0.2">
      <c r="B6" t="s">
        <v>2</v>
      </c>
      <c r="C6" s="218"/>
      <c r="D6" s="218"/>
      <c r="E6" s="310" t="s">
        <v>3</v>
      </c>
      <c r="F6" s="313" t="s">
        <v>299</v>
      </c>
      <c r="G6" s="313" t="s">
        <v>3</v>
      </c>
      <c r="H6" s="313" t="s">
        <v>3</v>
      </c>
      <c r="I6" s="313" t="s">
        <v>3</v>
      </c>
      <c r="J6" s="313" t="s">
        <v>3</v>
      </c>
      <c r="K6" s="313" t="s">
        <v>3</v>
      </c>
      <c r="L6" s="313" t="s">
        <v>3</v>
      </c>
      <c r="M6" s="313" t="s">
        <v>3</v>
      </c>
      <c r="N6" s="313" t="s">
        <v>3</v>
      </c>
      <c r="O6" s="313" t="s">
        <v>3</v>
      </c>
      <c r="P6" s="313" t="s">
        <v>3</v>
      </c>
      <c r="Q6" s="313" t="s">
        <v>3</v>
      </c>
      <c r="R6" s="313" t="s">
        <v>3</v>
      </c>
      <c r="S6" s="313" t="s">
        <v>3</v>
      </c>
      <c r="T6" s="313" t="s">
        <v>3</v>
      </c>
      <c r="U6" s="313" t="s">
        <v>3</v>
      </c>
      <c r="V6" s="313" t="s">
        <v>3</v>
      </c>
      <c r="W6" s="313" t="s">
        <v>3</v>
      </c>
      <c r="X6" s="313" t="s">
        <v>3</v>
      </c>
      <c r="Y6" s="313"/>
      <c r="Z6" s="30" t="str">
        <f>B6</f>
        <v>Fuel</v>
      </c>
    </row>
    <row r="7" spans="2:29" x14ac:dyDescent="0.2">
      <c r="B7" t="s">
        <v>6</v>
      </c>
      <c r="C7" s="4"/>
      <c r="D7" s="4"/>
      <c r="E7" s="275">
        <v>20.7</v>
      </c>
      <c r="F7" s="268">
        <v>9</v>
      </c>
      <c r="G7" s="268">
        <v>26.1</v>
      </c>
      <c r="H7" s="268">
        <v>26.1</v>
      </c>
      <c r="I7" s="268">
        <v>26.1</v>
      </c>
      <c r="J7" s="268">
        <v>26.1</v>
      </c>
      <c r="K7" s="268">
        <v>26.1</v>
      </c>
      <c r="L7" s="268">
        <v>26.1</v>
      </c>
      <c r="M7" s="268">
        <v>26.1</v>
      </c>
      <c r="N7" s="268">
        <v>26.1</v>
      </c>
      <c r="O7" s="268">
        <v>26.1</v>
      </c>
      <c r="P7" s="268">
        <v>26.1</v>
      </c>
      <c r="Q7" s="268">
        <v>26.1</v>
      </c>
      <c r="R7" s="268">
        <v>26.1</v>
      </c>
      <c r="S7" s="268">
        <v>26.1</v>
      </c>
      <c r="T7" s="268">
        <v>26.1</v>
      </c>
      <c r="U7" s="268">
        <v>26.1</v>
      </c>
      <c r="V7" s="268">
        <v>26.1</v>
      </c>
      <c r="W7" s="268">
        <v>26.1</v>
      </c>
      <c r="X7" s="268">
        <v>26.1</v>
      </c>
      <c r="Y7" s="268"/>
      <c r="Z7" s="30" t="str">
        <f>B7</f>
        <v>Moisture, %</v>
      </c>
    </row>
    <row r="8" spans="2:29" x14ac:dyDescent="0.2">
      <c r="B8" t="s">
        <v>1</v>
      </c>
      <c r="C8" s="218"/>
      <c r="D8" s="218"/>
      <c r="E8" s="310" t="s">
        <v>7</v>
      </c>
      <c r="F8" s="313" t="s">
        <v>7</v>
      </c>
      <c r="G8" s="313" t="s">
        <v>161</v>
      </c>
      <c r="H8" s="313" t="s">
        <v>10</v>
      </c>
      <c r="I8" s="313" t="s">
        <v>11</v>
      </c>
      <c r="J8" s="313" t="s">
        <v>9</v>
      </c>
      <c r="K8" s="313" t="s">
        <v>9</v>
      </c>
      <c r="L8" s="313" t="s">
        <v>9</v>
      </c>
      <c r="M8" s="313" t="s">
        <v>9</v>
      </c>
      <c r="N8" s="313" t="s">
        <v>8</v>
      </c>
      <c r="O8" s="313" t="s">
        <v>173</v>
      </c>
      <c r="P8" s="313" t="s">
        <v>173</v>
      </c>
      <c r="Q8" s="313" t="s">
        <v>9</v>
      </c>
      <c r="R8" s="313" t="s">
        <v>9</v>
      </c>
      <c r="S8" s="313" t="s">
        <v>9</v>
      </c>
      <c r="T8" s="313" t="s">
        <v>9</v>
      </c>
      <c r="U8" s="313" t="s">
        <v>8</v>
      </c>
      <c r="V8" s="313" t="s">
        <v>280</v>
      </c>
      <c r="W8" s="313" t="s">
        <v>280</v>
      </c>
      <c r="X8" s="313" t="s">
        <v>280</v>
      </c>
      <c r="Y8" s="313"/>
      <c r="Z8" s="30" t="str">
        <f>B8</f>
        <v>Ignition method</v>
      </c>
    </row>
    <row r="9" spans="2:29" x14ac:dyDescent="0.2">
      <c r="B9" t="s">
        <v>282</v>
      </c>
      <c r="C9" s="4"/>
      <c r="D9" s="4"/>
      <c r="E9" s="275">
        <f>'115.594'!$J$23</f>
        <v>194.33333333116025</v>
      </c>
      <c r="F9" s="268">
        <f>'091.58'!$J$23</f>
        <v>133.16666665719822</v>
      </c>
      <c r="G9" s="268">
        <f>'106.594'!$J$23</f>
        <v>133.33333935588598</v>
      </c>
      <c r="H9" s="268">
        <f>'111.58'!$J$23</f>
        <v>283.19999999483116</v>
      </c>
      <c r="I9" s="268">
        <f>'112.58'!$J$23</f>
        <v>284.64999999850988</v>
      </c>
      <c r="J9" s="268">
        <f>'114.594'!$J$23</f>
        <v>150.33333333441988</v>
      </c>
      <c r="K9" s="268">
        <f>'115.594'!$J$23</f>
        <v>194.33333333116025</v>
      </c>
      <c r="L9" s="268">
        <f>'116.594'!$J$23</f>
        <v>173.49999999976717</v>
      </c>
      <c r="M9" s="268">
        <f>'117.594'!$J$23</f>
        <v>257.33333333744667</v>
      </c>
      <c r="N9" s="268">
        <f>'122.594'!$J$23</f>
        <v>227.99999999930151</v>
      </c>
      <c r="O9" s="268">
        <f>'124.594'!$J$23</f>
        <v>261.0500000033062</v>
      </c>
      <c r="P9" s="268">
        <f>'125.594'!$J$23</f>
        <v>171.64999999688007</v>
      </c>
      <c r="Q9" s="268">
        <f>'130.594'!$J$23</f>
        <v>309.76666665868834</v>
      </c>
      <c r="R9" s="268">
        <f>'131.594'!$J$23</f>
        <v>173.31666667596437</v>
      </c>
      <c r="S9" s="268">
        <f>'135.594'!$J$23</f>
        <v>218.70000000461005</v>
      </c>
      <c r="T9" s="268">
        <f>'136.594'!$J$23</f>
        <v>315</v>
      </c>
      <c r="U9" s="268">
        <f>'137.594'!$J$23</f>
        <v>227.99999596551061</v>
      </c>
      <c r="V9" s="268">
        <f>'138.594'!$J$23</f>
        <v>246.33332897443324</v>
      </c>
      <c r="W9" s="268">
        <f>'139.594'!$J$23</f>
        <v>238.21666666539386</v>
      </c>
      <c r="X9" s="268">
        <f>'141.594'!$J$23</f>
        <v>250.49999556737021</v>
      </c>
      <c r="Y9" s="268"/>
      <c r="Z9" s="30" t="str">
        <f t="shared" si="0"/>
        <v>Burn, minutes</v>
      </c>
    </row>
    <row r="10" spans="2:29" x14ac:dyDescent="0.2">
      <c r="B10" t="s">
        <v>283</v>
      </c>
      <c r="C10" s="4"/>
      <c r="D10" s="4"/>
      <c r="E10" s="275">
        <f>'081.594'!$E$48</f>
        <v>49.844070038266125</v>
      </c>
      <c r="F10" s="268">
        <f>'091.58'!$E$48</f>
        <v>50.650146383409208</v>
      </c>
      <c r="G10" s="268">
        <f>'106.594'!$E$48</f>
        <v>71.304076830993907</v>
      </c>
      <c r="H10" s="268">
        <f>'111.58'!$E$48</f>
        <v>71.454058147679689</v>
      </c>
      <c r="I10" s="268">
        <f>'112.58'!$E$48</f>
        <v>71.222092930669561</v>
      </c>
      <c r="J10" s="268">
        <f>'114.594'!$E$48</f>
        <v>78.953107111536141</v>
      </c>
      <c r="K10" s="268">
        <f>'115.594'!$E$48</f>
        <v>79.083629772919039</v>
      </c>
      <c r="L10" s="268">
        <f>'116.594'!$E$48</f>
        <v>89.165692226772293</v>
      </c>
      <c r="M10" s="268">
        <f>'117.594'!$E$48</f>
        <v>71.293438859064906</v>
      </c>
      <c r="N10" s="268">
        <f>'122.594'!$E$48</f>
        <v>78.667092875020444</v>
      </c>
      <c r="O10" s="268">
        <f>'124.594'!$E$48</f>
        <v>80.124279053694138</v>
      </c>
      <c r="P10" s="268">
        <f>'125.594'!$E$48</f>
        <v>72.324635880052526</v>
      </c>
      <c r="Q10" s="268">
        <f>'130.594'!$E$48</f>
        <v>78.883323632805684</v>
      </c>
      <c r="R10" s="268">
        <f>'131.594'!$E$48</f>
        <v>72.081394160501418</v>
      </c>
      <c r="S10" s="268">
        <f>'135.594'!$E$48</f>
        <v>70.368179730824394</v>
      </c>
      <c r="T10" s="268">
        <f>'136.594'!$E$48</f>
        <v>71.368594058951714</v>
      </c>
      <c r="U10" s="268">
        <f>'137.594'!$E$48</f>
        <v>77.083369543389196</v>
      </c>
      <c r="V10" s="268">
        <f>'138.594'!$E$48</f>
        <v>72.684105166194328</v>
      </c>
      <c r="W10" s="268">
        <f>'139.594'!$E$48</f>
        <v>57.040738909492582</v>
      </c>
      <c r="X10" s="268">
        <f>'141.594'!$E$48</f>
        <v>54.434981519084303</v>
      </c>
      <c r="Y10" s="268"/>
      <c r="Z10" s="30" t="str">
        <f t="shared" si="0"/>
        <v>Thermal Eff, %</v>
      </c>
    </row>
    <row r="11" spans="2:29" x14ac:dyDescent="0.2">
      <c r="B11" t="s">
        <v>166</v>
      </c>
      <c r="C11" s="4"/>
      <c r="D11" s="4"/>
      <c r="E11" s="275">
        <f>'081.594'!$F$33</f>
        <v>794.2794527200889</v>
      </c>
      <c r="F11" s="268">
        <f>'091.58'!$F$33</f>
        <v>201.34000727559669</v>
      </c>
      <c r="G11" s="268">
        <f>'106.594'!$F$33</f>
        <v>107.24320456851666</v>
      </c>
      <c r="H11" s="268">
        <f>'111.58'!$F$33</f>
        <v>56.002703205154056</v>
      </c>
      <c r="I11" s="268">
        <f>'112.58'!$F$33</f>
        <v>12.385523765523494</v>
      </c>
      <c r="J11" s="268">
        <f>'114.594'!$F$33</f>
        <v>0.81230156644577045</v>
      </c>
      <c r="K11" s="268">
        <f>'115.594'!$F$33</f>
        <v>2.9220457514595521</v>
      </c>
      <c r="L11" s="268">
        <f>'116.594'!$F$33</f>
        <v>2.4398728231622506</v>
      </c>
      <c r="M11" s="268">
        <f>'117.594'!$F$33</f>
        <v>0.53691496500034408</v>
      </c>
      <c r="N11" s="268">
        <f>'122.594'!$F$33</f>
        <v>420.71794068410168</v>
      </c>
      <c r="O11" s="268">
        <f>'124.594'!$F$33</f>
        <v>355.16667397013651</v>
      </c>
      <c r="P11" s="268">
        <f>'125.594'!$F$33</f>
        <v>632.96272540810946</v>
      </c>
      <c r="Q11" s="268">
        <f>'130.594'!$F$33</f>
        <v>27.960093250991829</v>
      </c>
      <c r="R11" s="268">
        <f>'131.594'!$F$33</f>
        <v>145.40132134974783</v>
      </c>
      <c r="S11" s="268">
        <f>'135.594'!$F$33</f>
        <v>119.97720079789097</v>
      </c>
      <c r="T11" s="268">
        <f>'136.594'!$F$33</f>
        <v>47.852139203440018</v>
      </c>
      <c r="U11" s="268">
        <f>'137.594'!$F$33</f>
        <v>65.496441269321849</v>
      </c>
      <c r="V11" s="268">
        <f>'138.594'!$F$33</f>
        <v>205.89962647496412</v>
      </c>
      <c r="W11" s="268">
        <f>'139.594'!$F$33</f>
        <v>21.916532494664118</v>
      </c>
      <c r="X11" s="268">
        <f>'141.594'!$F$33</f>
        <v>2349.2294931604615</v>
      </c>
      <c r="Y11" s="268"/>
      <c r="Z11" s="30" t="str">
        <f t="shared" si="0"/>
        <v>PM 2.5 mg/Net MJ</v>
      </c>
    </row>
    <row r="12" spans="2:29" x14ac:dyDescent="0.2">
      <c r="B12" t="s">
        <v>167</v>
      </c>
      <c r="C12" s="219"/>
      <c r="D12" s="219"/>
      <c r="E12" s="275">
        <f>'081.594'!$E$33</f>
        <v>16.614125994315067</v>
      </c>
      <c r="F12" s="272">
        <f>'091.58'!$E$33</f>
        <v>15.188031506865144</v>
      </c>
      <c r="G12" s="272">
        <f>'106.594'!$E$33</f>
        <v>5.9233040318287928</v>
      </c>
      <c r="H12" s="272">
        <f>'111.58'!$E$33</f>
        <v>5.1295253529249658</v>
      </c>
      <c r="I12" s="272">
        <f>'112.58'!$E$33</f>
        <v>5.1350036591190404</v>
      </c>
      <c r="J12" s="272">
        <f>'114.594'!$E$33</f>
        <v>0.82148673133906358</v>
      </c>
      <c r="K12" s="272">
        <f>'115.594'!$E$33</f>
        <v>3.6124340473026892</v>
      </c>
      <c r="L12" s="272">
        <f>'116.594'!$E$33</f>
        <v>0.5146375404819088</v>
      </c>
      <c r="M12" s="272">
        <f>'117.594'!$E$33</f>
        <v>0.60131623239028709</v>
      </c>
      <c r="N12" s="272">
        <f>'122.594'!$E$33</f>
        <v>7.359309238236813</v>
      </c>
      <c r="O12" s="272">
        <f>'124.594'!$E$33</f>
        <v>6.4663542717973508</v>
      </c>
      <c r="P12" s="272">
        <f>'125.594'!$E$33</f>
        <v>5.6019380302257895</v>
      </c>
      <c r="Q12" s="272">
        <f>'130.594'!$E$33</f>
        <v>4.1577185697514318</v>
      </c>
      <c r="R12" s="272">
        <f>'131.594'!$E$33</f>
        <v>4.0865623511802003</v>
      </c>
      <c r="S12" s="272">
        <f>'135.594'!$E$33</f>
        <v>2.313690697157754</v>
      </c>
      <c r="T12" s="272">
        <f>'136.594'!$E$33</f>
        <v>2.3921303396250377</v>
      </c>
      <c r="U12" s="272">
        <f>'137.594'!$E$33</f>
        <v>3.9647225842573377</v>
      </c>
      <c r="V12" s="272">
        <f>'138.594'!$E$33</f>
        <v>6.3372732069382813</v>
      </c>
      <c r="W12" s="272">
        <f>'139.594'!$E$33</f>
        <v>17.110643131360444</v>
      </c>
      <c r="X12" s="272">
        <f>'141.594'!$E$33</f>
        <v>27.605495177375438</v>
      </c>
      <c r="Y12" s="272"/>
      <c r="Z12" s="30" t="str">
        <f t="shared" ref="Z12" si="1">B12</f>
        <v>CO g/ Net MJ</v>
      </c>
    </row>
    <row r="13" spans="2:29" x14ac:dyDescent="0.2">
      <c r="B13" t="s">
        <v>162</v>
      </c>
      <c r="C13" s="4"/>
      <c r="D13" s="4"/>
      <c r="E13" s="275">
        <f>'081.594'!$D$33*100</f>
        <v>9.553985472258324</v>
      </c>
      <c r="F13" s="268">
        <f>'091.58'!$D$33*100</f>
        <v>9.2069775308256698</v>
      </c>
      <c r="G13" s="268">
        <f>'106.594'!$D$33*100</f>
        <v>4.6548214304240085</v>
      </c>
      <c r="H13" s="268">
        <f>'111.58'!$D$33*100</f>
        <v>4.014806735903707</v>
      </c>
      <c r="I13" s="268">
        <f>'112.58'!$D$33*100</f>
        <v>4.0056962385505246</v>
      </c>
      <c r="J13" s="268">
        <f>'114.594'!$D$33*100</f>
        <v>0.68772004631173134</v>
      </c>
      <c r="K13" s="268">
        <f>'115.594'!$D$33*100</f>
        <v>3.1018322156457887</v>
      </c>
      <c r="L13" s="268">
        <f>'116.594'!$D$33*100</f>
        <v>0.4855885377872855</v>
      </c>
      <c r="M13" s="268">
        <f>'117.594'!$D$33*100</f>
        <v>0.45350594842977504</v>
      </c>
      <c r="N13" s="268">
        <f>'122.594'!$D$33*100</f>
        <v>6.4925416434580105</v>
      </c>
      <c r="O13" s="268">
        <f>'124.594'!$D$33*100</f>
        <v>5.7710641391238449</v>
      </c>
      <c r="P13" s="268">
        <f>'125.594'!$D$33*100</f>
        <v>4.4568377952238256</v>
      </c>
      <c r="Q13" s="268">
        <f>'130.594'!$D$33*100</f>
        <v>3.5774272194635346</v>
      </c>
      <c r="R13" s="268">
        <f>'131.594'!$D$33*100</f>
        <v>3.2013418314044753</v>
      </c>
      <c r="S13" s="268">
        <f>'135.594'!$D$33*100</f>
        <v>1.7444468025497348</v>
      </c>
      <c r="T13" s="268">
        <f>'136.594'!$D$33*100</f>
        <v>1.8307812428558474</v>
      </c>
      <c r="U13" s="268">
        <f>'137.594'!$D$33*100</f>
        <v>3.3254165834060392</v>
      </c>
      <c r="V13" s="268">
        <f>'138.594'!$D$33*100</f>
        <v>5.098023401646044</v>
      </c>
      <c r="W13" s="268">
        <f>'139.594'!$D$33*100</f>
        <v>11.455627269245834</v>
      </c>
      <c r="X13" s="268">
        <f>'141.594'!$D$33*100</f>
        <v>18.799877134805705</v>
      </c>
      <c r="Y13" s="268"/>
      <c r="Z13" s="30" t="str">
        <f t="shared" si="0"/>
        <v>CO/CO2 ratio, %</v>
      </c>
    </row>
    <row r="14" spans="2:29" x14ac:dyDescent="0.2">
      <c r="B14" t="s">
        <v>284</v>
      </c>
      <c r="C14" s="4"/>
      <c r="D14" s="4"/>
      <c r="E14" s="275">
        <f>'081.594'!$D$48</f>
        <v>1.6170697701328181</v>
      </c>
      <c r="F14" s="268">
        <f>'091.58'!$D$48</f>
        <v>1.9933242698014964</v>
      </c>
      <c r="G14" s="268">
        <f>'106.594'!$D$48</f>
        <v>1.8593443595147106</v>
      </c>
      <c r="H14" s="268">
        <f>'111.58'!$D$48</f>
        <v>1.1085456961518023</v>
      </c>
      <c r="I14" s="268">
        <f>'112.58'!$D$48</f>
        <v>0.97139328908436484</v>
      </c>
      <c r="J14" s="268">
        <f>'114.594'!$D$48</f>
        <v>2.0203381803481402</v>
      </c>
      <c r="K14" s="268">
        <f>'115.594'!$D$48</f>
        <v>3.3661418098363725</v>
      </c>
      <c r="L14" s="268">
        <f>'116.594'!$D$48</f>
        <v>2.0744574886938545</v>
      </c>
      <c r="M14" s="268">
        <f>'117.594'!$D$48</f>
        <v>1.9068082222797573</v>
      </c>
      <c r="N14" s="268">
        <f>'122.594'!$D$48</f>
        <v>1.5142598866057564</v>
      </c>
      <c r="O14" s="268">
        <f>'124.594'!$D$48</f>
        <v>1.6778336315355316</v>
      </c>
      <c r="P14" s="268">
        <f>'125.594'!$D$48</f>
        <v>2.3004413591398412</v>
      </c>
      <c r="Q14" s="268">
        <f>'130.594'!$D$48</f>
        <v>1.6881746245067659</v>
      </c>
      <c r="R14" s="268">
        <f>'131.594'!$D$48</f>
        <v>1.9907011163261876</v>
      </c>
      <c r="S14" s="268">
        <f>'135.594'!$D$48</f>
        <v>1.9616810296201641</v>
      </c>
      <c r="T14" s="268">
        <f>'136.594'!$D$48</f>
        <v>1.9158018902938545</v>
      </c>
      <c r="U14" s="268">
        <f>'137.594'!$D$48</f>
        <v>1.4020096402937607</v>
      </c>
      <c r="V14" s="268">
        <f>'138.594'!$D$48</f>
        <v>2.522948359289936</v>
      </c>
      <c r="W14" s="268">
        <f>'139.594'!$D$48</f>
        <v>1.0305563820698684</v>
      </c>
      <c r="X14" s="268">
        <f>'141.594'!$D$48</f>
        <v>0.69294284015070162</v>
      </c>
      <c r="Y14" s="268"/>
      <c r="Z14" s="30" t="str">
        <f t="shared" si="0"/>
        <v>Consumption, kg/hr AR</v>
      </c>
    </row>
    <row r="15" spans="2:29" x14ac:dyDescent="0.2">
      <c r="B15" t="s">
        <v>285</v>
      </c>
      <c r="C15" s="4"/>
      <c r="D15" s="4"/>
      <c r="E15" s="275">
        <f>'081.594'!$F$48</f>
        <v>5.3775758475436231</v>
      </c>
      <c r="F15" s="268">
        <f>'091.58'!$F$48</f>
        <v>8.4947733966458934</v>
      </c>
      <c r="G15" s="268">
        <f>'106.594'!$F$48</f>
        <v>6.1832615417524837</v>
      </c>
      <c r="H15" s="268">
        <f>'111.58'!$F$48</f>
        <v>3.6864757919720064</v>
      </c>
      <c r="I15" s="268">
        <f>'112.58'!$F$48</f>
        <v>3.2303745863835007</v>
      </c>
      <c r="J15" s="268">
        <f>'114.594'!$F$48</f>
        <v>6.7186475210763357</v>
      </c>
      <c r="K15" s="268">
        <f>'115.594'!$F$48</f>
        <v>11.194126085540514</v>
      </c>
      <c r="L15" s="268">
        <f>'116.594'!$F$48</f>
        <v>6.898621626597901</v>
      </c>
      <c r="M15" s="268">
        <f>'117.594'!$F$48</f>
        <v>6.3411029204923652</v>
      </c>
      <c r="N15" s="268">
        <f>'122.594'!$F$48</f>
        <v>5.0356809233075817</v>
      </c>
      <c r="O15" s="268">
        <f>'124.594'!$F$48</f>
        <v>5.5796464566898258</v>
      </c>
      <c r="P15" s="268">
        <f>'125.594'!$F$48</f>
        <v>7.6501324309492649</v>
      </c>
      <c r="Q15" s="268">
        <f>'130.594'!$F$48</f>
        <v>5.6140354948555107</v>
      </c>
      <c r="R15" s="268">
        <f>'131.594'!$F$48</f>
        <v>6.6200892754024245</v>
      </c>
      <c r="S15" s="268">
        <f>'135.594'!$F$48</f>
        <v>6.5235827917329177</v>
      </c>
      <c r="T15" s="268">
        <f>'136.594'!$F$48</f>
        <v>6.3710114209087854</v>
      </c>
      <c r="U15" s="268">
        <f>'137.594'!$F$48</f>
        <v>4.6623920123420417</v>
      </c>
      <c r="V15" s="268">
        <f>'138.594'!$F$48</f>
        <v>8.3900808809276857</v>
      </c>
      <c r="W15" s="268">
        <f>'139.594'!$F$48</f>
        <v>3.4271218299354018</v>
      </c>
      <c r="X15" s="268">
        <f>'141.594'!$F$48</f>
        <v>2.3043858402080915</v>
      </c>
      <c r="Y15" s="268"/>
      <c r="Z15" s="30" t="str">
        <f t="shared" si="0"/>
        <v>Avg KW, Total</v>
      </c>
    </row>
    <row r="16" spans="2:29" x14ac:dyDescent="0.2">
      <c r="B16" t="s">
        <v>286</v>
      </c>
      <c r="C16" s="4"/>
      <c r="D16" s="4"/>
      <c r="E16" s="277">
        <f>'081.594'!$G$48</f>
        <v>2.6804026718105267</v>
      </c>
      <c r="F16" s="270">
        <f>'091.58'!$G$48</f>
        <v>4.3026151603400473</v>
      </c>
      <c r="G16" s="270">
        <f>'106.594'!$G$48</f>
        <v>4.4089175603924895</v>
      </c>
      <c r="H16" s="270">
        <f>'111.58'!$G$48</f>
        <v>2.6341365559958128</v>
      </c>
      <c r="I16" s="270">
        <f>'112.58'!$G$48</f>
        <v>2.3007403899227894</v>
      </c>
      <c r="J16" s="270">
        <f>'114.594'!$G$48</f>
        <v>5.3045809737619676</v>
      </c>
      <c r="K16" s="270">
        <f>'115.594'!$G$48</f>
        <v>8.852721229802615</v>
      </c>
      <c r="L16" s="270">
        <f>'116.594'!$G$48</f>
        <v>6.1512037274618363</v>
      </c>
      <c r="M16" s="270">
        <f>'117.594'!$G$48</f>
        <v>4.520790333611604</v>
      </c>
      <c r="N16" s="270">
        <f>'122.594'!$G$48</f>
        <v>3.9614237888280623</v>
      </c>
      <c r="O16" s="270">
        <f>'124.594'!$G$48</f>
        <v>4.4706514971677134</v>
      </c>
      <c r="P16" s="270">
        <f>'125.594'!$G$48</f>
        <v>5.5329304250258664</v>
      </c>
      <c r="Q16" s="270">
        <f>'130.594'!$G$48</f>
        <v>4.428537788267457</v>
      </c>
      <c r="R16" s="270">
        <f>'131.594'!$G$48</f>
        <v>4.7718526443799041</v>
      </c>
      <c r="S16" s="270">
        <f>'135.594'!$G$48</f>
        <v>4.5905264637757508</v>
      </c>
      <c r="T16" s="270">
        <f>'136.594'!$G$48</f>
        <v>4.5469012784378426</v>
      </c>
      <c r="U16" s="270">
        <f>'137.594'!$G$48</f>
        <v>3.5939288644350764</v>
      </c>
      <c r="V16" s="270">
        <f>'138.594'!$G$48</f>
        <v>6.0982552110222423</v>
      </c>
      <c r="W16" s="270">
        <f>'139.594'!$G$48</f>
        <v>1.9548556151236769</v>
      </c>
      <c r="X16" s="270">
        <f>'141.594'!$G$48</f>
        <v>1.2543920062456702</v>
      </c>
      <c r="Y16" s="270"/>
      <c r="Z16" s="30" t="str">
        <f t="shared" si="0"/>
        <v>Avg kW, Net to room</v>
      </c>
    </row>
    <row r="17" spans="2:26" x14ac:dyDescent="0.2">
      <c r="E17"/>
      <c r="Z17" s="30"/>
    </row>
    <row r="18" spans="2:26" ht="15" x14ac:dyDescent="0.25">
      <c r="B18" s="228" t="s">
        <v>163</v>
      </c>
      <c r="E18"/>
      <c r="Z18" s="30"/>
    </row>
    <row r="19" spans="2:26" x14ac:dyDescent="0.2">
      <c r="B19" s="278" t="s">
        <v>324</v>
      </c>
      <c r="C19" s="279"/>
      <c r="D19" s="280"/>
      <c r="E19" s="279">
        <f t="shared" ref="E19:X19" si="2">E9/$E$9</f>
        <v>1</v>
      </c>
      <c r="F19" s="279">
        <f t="shared" si="2"/>
        <v>0.68524871350954031</v>
      </c>
      <c r="G19" s="280">
        <f t="shared" si="2"/>
        <v>0.68610637748221415</v>
      </c>
      <c r="H19" s="279">
        <f t="shared" si="2"/>
        <v>1.4572898799210874</v>
      </c>
      <c r="I19" s="280">
        <f t="shared" si="2"/>
        <v>1.4647512864581111</v>
      </c>
      <c r="J19" s="279">
        <f t="shared" si="2"/>
        <v>0.77358490567461891</v>
      </c>
      <c r="K19" s="280">
        <f t="shared" si="2"/>
        <v>1</v>
      </c>
      <c r="L19" s="279">
        <f t="shared" si="2"/>
        <v>0.89279588337070648</v>
      </c>
      <c r="M19" s="280">
        <f t="shared" si="2"/>
        <v>1.3241852487495245</v>
      </c>
      <c r="N19" s="279">
        <f t="shared" si="2"/>
        <v>1.1732418524966608</v>
      </c>
      <c r="O19" s="280">
        <f t="shared" si="2"/>
        <v>1.3433104631538182</v>
      </c>
      <c r="P19" s="279">
        <f t="shared" si="2"/>
        <v>0.88327615779828217</v>
      </c>
      <c r="Q19" s="280">
        <f t="shared" si="2"/>
        <v>1.5939965694450371</v>
      </c>
      <c r="R19" s="280">
        <f t="shared" si="2"/>
        <v>0.891852487193323</v>
      </c>
      <c r="S19" s="279">
        <f t="shared" si="2"/>
        <v>1.1253859348562039</v>
      </c>
      <c r="T19" s="280">
        <f t="shared" si="2"/>
        <v>1.6209262435858787</v>
      </c>
      <c r="U19" s="279">
        <f t="shared" si="2"/>
        <v>1.1732418317395892</v>
      </c>
      <c r="V19" s="279">
        <f t="shared" si="2"/>
        <v>1.2675814527128018</v>
      </c>
      <c r="W19" s="281">
        <f t="shared" si="2"/>
        <v>1.2258147512936071</v>
      </c>
      <c r="X19" s="279">
        <f t="shared" si="2"/>
        <v>1.2890222756612593</v>
      </c>
      <c r="Y19" s="229"/>
      <c r="Z19" s="30" t="str">
        <f>B19</f>
        <v>Rel. Test length, minutes</v>
      </c>
    </row>
    <row r="20" spans="2:26" x14ac:dyDescent="0.2">
      <c r="B20" s="30" t="s">
        <v>293</v>
      </c>
      <c r="C20" s="268"/>
      <c r="D20" s="229"/>
      <c r="E20" s="362">
        <f t="shared" ref="E20:X20" si="3">E10/$E$10</f>
        <v>1</v>
      </c>
      <c r="F20" s="363">
        <f t="shared" si="3"/>
        <v>1.0161719607673338</v>
      </c>
      <c r="G20" s="364">
        <f t="shared" si="3"/>
        <v>1.4305428263834108</v>
      </c>
      <c r="H20" s="363">
        <f t="shared" si="3"/>
        <v>1.4335518366141291</v>
      </c>
      <c r="I20" s="364">
        <f t="shared" si="3"/>
        <v>1.4288980188815072</v>
      </c>
      <c r="J20" s="363">
        <f t="shared" si="3"/>
        <v>1.5840020096858567</v>
      </c>
      <c r="K20" s="364">
        <f t="shared" si="3"/>
        <v>1.5866206293387601</v>
      </c>
      <c r="L20" s="363">
        <f t="shared" si="3"/>
        <v>1.7888926838903465</v>
      </c>
      <c r="M20" s="364">
        <f t="shared" si="3"/>
        <v>1.430329401357709</v>
      </c>
      <c r="N20" s="363">
        <f t="shared" si="3"/>
        <v>1.5782638298723681</v>
      </c>
      <c r="O20" s="364">
        <f t="shared" si="3"/>
        <v>1.6074987253685622</v>
      </c>
      <c r="P20" s="363">
        <f t="shared" si="3"/>
        <v>1.4510178607912174</v>
      </c>
      <c r="Q20" s="364">
        <f t="shared" si="3"/>
        <v>1.5826019739609072</v>
      </c>
      <c r="R20" s="364">
        <f t="shared" si="3"/>
        <v>1.4461378074696414</v>
      </c>
      <c r="S20" s="363">
        <f t="shared" si="3"/>
        <v>1.4117663280065527</v>
      </c>
      <c r="T20" s="364">
        <f t="shared" si="3"/>
        <v>1.4318372075988348</v>
      </c>
      <c r="U20" s="363">
        <f t="shared" si="3"/>
        <v>1.5464902742535072</v>
      </c>
      <c r="V20" s="363">
        <f t="shared" si="3"/>
        <v>1.4582297374671356</v>
      </c>
      <c r="W20" s="365">
        <f t="shared" si="3"/>
        <v>1.1443836521716917</v>
      </c>
      <c r="X20" s="363">
        <f t="shared" si="3"/>
        <v>1.0921054696635659</v>
      </c>
      <c r="Y20" s="229"/>
      <c r="Z20" s="30" t="str">
        <f t="shared" ref="Z20:Z29" si="4">B20</f>
        <v>Rel. Thermal efficiency, %</v>
      </c>
    </row>
    <row r="21" spans="2:26" s="302" customFormat="1" x14ac:dyDescent="0.2">
      <c r="B21" s="296" t="s">
        <v>297</v>
      </c>
      <c r="C21" s="293"/>
      <c r="D21" s="294"/>
      <c r="E21" s="293">
        <f>(1-1/E20)</f>
        <v>0</v>
      </c>
      <c r="F21" s="293">
        <f t="shared" ref="F21:X21" si="5">(1-1/F20)</f>
        <v>1.5914590632004844E-2</v>
      </c>
      <c r="G21" s="293">
        <f t="shared" si="5"/>
        <v>0.30096465372649928</v>
      </c>
      <c r="H21" s="293">
        <f t="shared" si="5"/>
        <v>0.30243192156770871</v>
      </c>
      <c r="I21" s="296">
        <f t="shared" si="5"/>
        <v>0.30015999267549831</v>
      </c>
      <c r="J21" s="293">
        <f t="shared" si="5"/>
        <v>0.36868766965875088</v>
      </c>
      <c r="K21" s="294">
        <f t="shared" si="5"/>
        <v>0.36972961178705965</v>
      </c>
      <c r="L21" s="293">
        <f t="shared" si="5"/>
        <v>0.4409949747095635</v>
      </c>
      <c r="M21" s="294">
        <f t="shared" si="5"/>
        <v>0.30086034793749483</v>
      </c>
      <c r="N21" s="293">
        <f t="shared" si="5"/>
        <v>0.36639237301607008</v>
      </c>
      <c r="O21" s="295">
        <f t="shared" si="5"/>
        <v>0.37791552539444584</v>
      </c>
      <c r="P21" s="293">
        <f t="shared" si="5"/>
        <v>0.31082860726833816</v>
      </c>
      <c r="Q21" s="293">
        <f t="shared" si="5"/>
        <v>0.3681291844359208</v>
      </c>
      <c r="R21" s="293">
        <f t="shared" si="5"/>
        <v>0.30850296919507592</v>
      </c>
      <c r="S21" s="293">
        <f t="shared" si="5"/>
        <v>0.29166748054401925</v>
      </c>
      <c r="T21" s="293">
        <f t="shared" si="5"/>
        <v>0.30159658186492999</v>
      </c>
      <c r="U21" s="293">
        <f t="shared" si="5"/>
        <v>0.35337453028425847</v>
      </c>
      <c r="V21" s="293">
        <f t="shared" si="5"/>
        <v>0.31423699962603646</v>
      </c>
      <c r="W21" s="293">
        <f t="shared" si="5"/>
        <v>0.12616717470377659</v>
      </c>
      <c r="X21" s="293">
        <f t="shared" si="5"/>
        <v>8.4337522539778109E-2</v>
      </c>
      <c r="Y21" s="300"/>
      <c r="Z21" s="30" t="str">
        <f t="shared" si="4"/>
        <v>Est. fuel saving</v>
      </c>
    </row>
    <row r="22" spans="2:26" x14ac:dyDescent="0.2">
      <c r="B22" s="230" t="s">
        <v>292</v>
      </c>
      <c r="C22" s="269"/>
      <c r="D22" s="231"/>
      <c r="E22" s="276">
        <f t="shared" ref="E22:X22" si="6">E11/$E$11</f>
        <v>1</v>
      </c>
      <c r="F22" s="269">
        <f t="shared" si="6"/>
        <v>0.25348761898106242</v>
      </c>
      <c r="G22" s="231">
        <f t="shared" si="6"/>
        <v>0.13501948741246125</v>
      </c>
      <c r="H22" s="269">
        <f t="shared" si="6"/>
        <v>7.0507556267969965E-2</v>
      </c>
      <c r="I22" s="231">
        <f t="shared" si="6"/>
        <v>1.5593408243292757E-2</v>
      </c>
      <c r="J22" s="269">
        <f t="shared" si="6"/>
        <v>1.0226898903955819E-3</v>
      </c>
      <c r="K22" s="231">
        <f t="shared" si="6"/>
        <v>3.6788635806361556E-3</v>
      </c>
      <c r="L22" s="269">
        <f t="shared" si="6"/>
        <v>3.0718065471877229E-3</v>
      </c>
      <c r="M22" s="231">
        <f t="shared" si="6"/>
        <v>6.7597740714760461E-4</v>
      </c>
      <c r="N22" s="269">
        <f t="shared" si="6"/>
        <v>0.5296850362215858</v>
      </c>
      <c r="O22" s="231">
        <f t="shared" si="6"/>
        <v>0.44715581242072039</v>
      </c>
      <c r="P22" s="269">
        <f t="shared" si="6"/>
        <v>0.79690179978906128</v>
      </c>
      <c r="Q22" s="231">
        <f t="shared" si="6"/>
        <v>3.5201833756670541E-2</v>
      </c>
      <c r="R22" s="231">
        <f t="shared" si="6"/>
        <v>0.18306066064255666</v>
      </c>
      <c r="S22" s="269">
        <f t="shared" si="6"/>
        <v>0.15105162343935391</v>
      </c>
      <c r="T22" s="231">
        <f t="shared" si="6"/>
        <v>6.0245973932179175E-2</v>
      </c>
      <c r="U22" s="269">
        <f t="shared" si="6"/>
        <v>8.2460198416341723E-2</v>
      </c>
      <c r="V22" s="269">
        <f t="shared" si="6"/>
        <v>0.2592281920045148</v>
      </c>
      <c r="W22" s="274">
        <f t="shared" si="6"/>
        <v>2.759297426064438E-2</v>
      </c>
      <c r="X22" s="269">
        <f t="shared" si="6"/>
        <v>2.9576863471858572</v>
      </c>
      <c r="Y22" s="271"/>
      <c r="Z22" s="30" t="str">
        <f t="shared" si="4"/>
        <v>Rel. PM 2.5 mg/Net MJ</v>
      </c>
    </row>
    <row r="23" spans="2:26" s="299" customFormat="1" x14ac:dyDescent="0.2">
      <c r="B23" s="290" t="s">
        <v>287</v>
      </c>
      <c r="C23" s="291"/>
      <c r="D23" s="292"/>
      <c r="E23" s="293">
        <f>1-E22</f>
        <v>0</v>
      </c>
      <c r="F23" s="293">
        <f t="shared" ref="F23:X23" si="7">1-F22</f>
        <v>0.74651238101893758</v>
      </c>
      <c r="G23" s="293">
        <f t="shared" si="7"/>
        <v>0.86498051258753872</v>
      </c>
      <c r="H23" s="293">
        <f t="shared" si="7"/>
        <v>0.92949244373202999</v>
      </c>
      <c r="I23" s="296">
        <f t="shared" si="7"/>
        <v>0.98440659175670719</v>
      </c>
      <c r="J23" s="293">
        <f t="shared" si="7"/>
        <v>0.99897731010960444</v>
      </c>
      <c r="K23" s="294">
        <f t="shared" si="7"/>
        <v>0.99632113641936382</v>
      </c>
      <c r="L23" s="293">
        <f t="shared" si="7"/>
        <v>0.99692819345281225</v>
      </c>
      <c r="M23" s="294">
        <f t="shared" si="7"/>
        <v>0.99932402259285236</v>
      </c>
      <c r="N23" s="293">
        <f t="shared" si="7"/>
        <v>0.4703149637784142</v>
      </c>
      <c r="O23" s="295">
        <f t="shared" si="7"/>
        <v>0.55284418757927956</v>
      </c>
      <c r="P23" s="293">
        <f t="shared" si="7"/>
        <v>0.20309820021093872</v>
      </c>
      <c r="Q23" s="293">
        <f t="shared" si="7"/>
        <v>0.96479816624332948</v>
      </c>
      <c r="R23" s="293">
        <f t="shared" si="7"/>
        <v>0.81693933935744334</v>
      </c>
      <c r="S23" s="293">
        <f t="shared" si="7"/>
        <v>0.84894837656064603</v>
      </c>
      <c r="T23" s="293">
        <f t="shared" si="7"/>
        <v>0.93975402606782077</v>
      </c>
      <c r="U23" s="293">
        <f t="shared" si="7"/>
        <v>0.91753980158365822</v>
      </c>
      <c r="V23" s="293">
        <f t="shared" si="7"/>
        <v>0.74077180799548525</v>
      </c>
      <c r="W23" s="293">
        <f t="shared" si="7"/>
        <v>0.97240702573935567</v>
      </c>
      <c r="X23" s="293">
        <f t="shared" si="7"/>
        <v>-1.9576863471858572</v>
      </c>
      <c r="Y23" s="297"/>
      <c r="Z23" s="30" t="str">
        <f t="shared" si="4"/>
        <v>Est. PM2.5 reduction</v>
      </c>
    </row>
    <row r="24" spans="2:26" x14ac:dyDescent="0.2">
      <c r="B24" s="30" t="s">
        <v>291</v>
      </c>
      <c r="C24" s="268"/>
      <c r="D24" s="229"/>
      <c r="E24" s="275">
        <f t="shared" ref="E24:X24" si="8">E13/$E$13</f>
        <v>1</v>
      </c>
      <c r="F24" s="268">
        <f t="shared" si="8"/>
        <v>0.96367924753075529</v>
      </c>
      <c r="G24" s="229">
        <f t="shared" si="8"/>
        <v>0.48721252967571499</v>
      </c>
      <c r="H24" s="268">
        <f t="shared" si="8"/>
        <v>0.42022324061109406</v>
      </c>
      <c r="I24" s="229">
        <f t="shared" si="8"/>
        <v>0.4192696597856222</v>
      </c>
      <c r="J24" s="268">
        <f t="shared" si="8"/>
        <v>7.1982530045565526E-2</v>
      </c>
      <c r="K24" s="229">
        <f t="shared" si="8"/>
        <v>0.3246636939790733</v>
      </c>
      <c r="L24" s="268">
        <f t="shared" si="8"/>
        <v>5.08257563502977E-2</v>
      </c>
      <c r="M24" s="229">
        <f t="shared" si="8"/>
        <v>4.7467724306951196E-2</v>
      </c>
      <c r="N24" s="268">
        <f t="shared" si="8"/>
        <v>0.67956369227378943</v>
      </c>
      <c r="O24" s="229">
        <f t="shared" si="8"/>
        <v>0.60404782442689953</v>
      </c>
      <c r="P24" s="268">
        <f t="shared" si="8"/>
        <v>0.46648990708276011</v>
      </c>
      <c r="Q24" s="229">
        <f t="shared" si="8"/>
        <v>0.37444344350859893</v>
      </c>
      <c r="R24" s="229">
        <f t="shared" si="8"/>
        <v>0.33507920236011807</v>
      </c>
      <c r="S24" s="268">
        <f t="shared" si="8"/>
        <v>0.18258838760170221</v>
      </c>
      <c r="T24" s="229">
        <f t="shared" si="8"/>
        <v>0.19162487196278899</v>
      </c>
      <c r="U24" s="268">
        <f t="shared" si="8"/>
        <v>0.34806590328842041</v>
      </c>
      <c r="V24" s="268">
        <f t="shared" si="8"/>
        <v>0.53360175357698114</v>
      </c>
      <c r="W24" s="273">
        <f t="shared" si="8"/>
        <v>1.199041730020342</v>
      </c>
      <c r="X24" s="268">
        <f t="shared" si="8"/>
        <v>1.9677523259161793</v>
      </c>
      <c r="Y24" s="229"/>
      <c r="Z24" s="30" t="str">
        <f t="shared" si="4"/>
        <v>Rel. CO/CO2 ratio, %</v>
      </c>
    </row>
    <row r="25" spans="2:26" x14ac:dyDescent="0.2">
      <c r="B25" s="282" t="s">
        <v>290</v>
      </c>
      <c r="C25" s="283"/>
      <c r="D25" s="284"/>
      <c r="E25" s="283">
        <f t="shared" ref="E25:X25" si="9">E12/$E$12</f>
        <v>1</v>
      </c>
      <c r="F25" s="283">
        <f t="shared" si="9"/>
        <v>0.91416373705496778</v>
      </c>
      <c r="G25" s="283">
        <f t="shared" si="9"/>
        <v>0.35652215673912652</v>
      </c>
      <c r="H25" s="283">
        <f t="shared" si="9"/>
        <v>0.30874482080370397</v>
      </c>
      <c r="I25" s="285">
        <f t="shared" si="9"/>
        <v>0.30907455865425054</v>
      </c>
      <c r="J25" s="283">
        <f t="shared" si="9"/>
        <v>4.9445076534279056E-2</v>
      </c>
      <c r="K25" s="284">
        <f t="shared" si="9"/>
        <v>0.21743148261538239</v>
      </c>
      <c r="L25" s="283">
        <f t="shared" si="9"/>
        <v>3.0975902112335293E-2</v>
      </c>
      <c r="M25" s="284">
        <f t="shared" si="9"/>
        <v>3.6193070438736423E-2</v>
      </c>
      <c r="N25" s="283">
        <f t="shared" si="9"/>
        <v>0.44295494332684021</v>
      </c>
      <c r="O25" s="359">
        <f t="shared" si="9"/>
        <v>0.38920821197636118</v>
      </c>
      <c r="P25" s="283">
        <f t="shared" si="9"/>
        <v>0.33717921918628946</v>
      </c>
      <c r="Q25" s="283">
        <f t="shared" si="9"/>
        <v>0.25025201874441649</v>
      </c>
      <c r="R25" s="283">
        <f t="shared" si="9"/>
        <v>0.2459691441234115</v>
      </c>
      <c r="S25" s="283">
        <f t="shared" si="9"/>
        <v>0.13926045209657373</v>
      </c>
      <c r="T25" s="283">
        <f t="shared" si="9"/>
        <v>0.14398171414154221</v>
      </c>
      <c r="U25" s="283">
        <f t="shared" si="9"/>
        <v>0.23863563967276794</v>
      </c>
      <c r="V25" s="283">
        <f t="shared" si="9"/>
        <v>0.38143885565251734</v>
      </c>
      <c r="W25" s="283">
        <f t="shared" si="9"/>
        <v>1.0298852396578233</v>
      </c>
      <c r="X25" s="283">
        <f t="shared" si="9"/>
        <v>1.661567703701136</v>
      </c>
      <c r="Y25" s="229"/>
      <c r="Z25" s="30" t="str">
        <f t="shared" si="4"/>
        <v>Rel. CO g/Net MJ</v>
      </c>
    </row>
    <row r="26" spans="2:26" s="299" customFormat="1" x14ac:dyDescent="0.2">
      <c r="B26" s="298" t="s">
        <v>288</v>
      </c>
      <c r="C26" s="303"/>
      <c r="D26" s="297"/>
      <c r="E26" s="304">
        <f>1-E25</f>
        <v>0</v>
      </c>
      <c r="F26" s="304">
        <f t="shared" ref="F26:X26" si="10">1-F25</f>
        <v>8.5836262945032216E-2</v>
      </c>
      <c r="G26" s="304">
        <f t="shared" si="10"/>
        <v>0.64347784326087343</v>
      </c>
      <c r="H26" s="304">
        <f t="shared" si="10"/>
        <v>0.69125517919629598</v>
      </c>
      <c r="I26" s="358">
        <f t="shared" si="10"/>
        <v>0.69092544134574951</v>
      </c>
      <c r="J26" s="304">
        <f t="shared" si="10"/>
        <v>0.9505549234657209</v>
      </c>
      <c r="K26" s="361">
        <f t="shared" si="10"/>
        <v>0.78256851738461763</v>
      </c>
      <c r="L26" s="304">
        <f t="shared" si="10"/>
        <v>0.96902409788766475</v>
      </c>
      <c r="M26" s="361">
        <f t="shared" si="10"/>
        <v>0.96380692956126357</v>
      </c>
      <c r="N26" s="304">
        <f t="shared" si="10"/>
        <v>0.55704505667315973</v>
      </c>
      <c r="O26" s="360">
        <f t="shared" si="10"/>
        <v>0.61079178802363887</v>
      </c>
      <c r="P26" s="304">
        <f t="shared" si="10"/>
        <v>0.66282078081371054</v>
      </c>
      <c r="Q26" s="304">
        <f t="shared" si="10"/>
        <v>0.74974798125558351</v>
      </c>
      <c r="R26" s="304">
        <f t="shared" si="10"/>
        <v>0.75403085587658847</v>
      </c>
      <c r="S26" s="304">
        <f t="shared" si="10"/>
        <v>0.86073954790342633</v>
      </c>
      <c r="T26" s="304">
        <f t="shared" si="10"/>
        <v>0.85601828585845774</v>
      </c>
      <c r="U26" s="304">
        <f t="shared" si="10"/>
        <v>0.76136436032723209</v>
      </c>
      <c r="V26" s="304">
        <f t="shared" si="10"/>
        <v>0.61856114434748266</v>
      </c>
      <c r="W26" s="304">
        <f t="shared" si="10"/>
        <v>-2.9885239657823304E-2</v>
      </c>
      <c r="X26" s="304">
        <f t="shared" si="10"/>
        <v>-0.66156770370113605</v>
      </c>
      <c r="Y26" s="297"/>
      <c r="Z26" s="30" t="str">
        <f t="shared" si="4"/>
        <v>Est. CO reduction</v>
      </c>
    </row>
    <row r="27" spans="2:26" x14ac:dyDescent="0.2">
      <c r="B27" s="286" t="s">
        <v>289</v>
      </c>
      <c r="C27" s="287"/>
      <c r="D27" s="288"/>
      <c r="E27" s="287">
        <f t="shared" ref="E27:X27" si="11">E14/$E$14</f>
        <v>1</v>
      </c>
      <c r="F27" s="287">
        <f t="shared" si="11"/>
        <v>1.2326767259014277</v>
      </c>
      <c r="G27" s="288">
        <f t="shared" si="11"/>
        <v>1.149823213479523</v>
      </c>
      <c r="H27" s="287">
        <f t="shared" si="11"/>
        <v>0.68552743773124392</v>
      </c>
      <c r="I27" s="288">
        <f t="shared" si="11"/>
        <v>0.60071204534642897</v>
      </c>
      <c r="J27" s="287">
        <f t="shared" si="11"/>
        <v>1.2493821959099511</v>
      </c>
      <c r="K27" s="288">
        <f t="shared" si="11"/>
        <v>2.0816305344449635</v>
      </c>
      <c r="L27" s="287">
        <f t="shared" si="11"/>
        <v>1.2828497118732662</v>
      </c>
      <c r="M27" s="288">
        <f t="shared" si="11"/>
        <v>1.1791749852099094</v>
      </c>
      <c r="N27" s="287">
        <f t="shared" si="11"/>
        <v>0.93642211027257194</v>
      </c>
      <c r="O27" s="288">
        <f t="shared" si="11"/>
        <v>1.0375765242322987</v>
      </c>
      <c r="P27" s="287">
        <f t="shared" si="11"/>
        <v>1.4225987039204218</v>
      </c>
      <c r="Q27" s="288">
        <f t="shared" si="11"/>
        <v>1.0439714202115766</v>
      </c>
      <c r="R27" s="288">
        <f t="shared" si="11"/>
        <v>1.2310545612157979</v>
      </c>
      <c r="S27" s="287">
        <f t="shared" si="11"/>
        <v>1.2131084668406369</v>
      </c>
      <c r="T27" s="288">
        <f t="shared" si="11"/>
        <v>1.1847366920578202</v>
      </c>
      <c r="U27" s="287">
        <f t="shared" si="11"/>
        <v>0.8670062765310409</v>
      </c>
      <c r="V27" s="287">
        <f t="shared" si="11"/>
        <v>1.5601975906597485</v>
      </c>
      <c r="W27" s="289">
        <f t="shared" si="11"/>
        <v>0.63729865037624422</v>
      </c>
      <c r="X27" s="287">
        <f t="shared" si="11"/>
        <v>0.42851758962372216</v>
      </c>
      <c r="Y27" s="229"/>
      <c r="Z27" s="30" t="str">
        <f t="shared" si="4"/>
        <v>Rel. consumption, kg/hr AR</v>
      </c>
    </row>
    <row r="28" spans="2:26" x14ac:dyDescent="0.2">
      <c r="B28" s="30" t="s">
        <v>294</v>
      </c>
      <c r="C28" s="268"/>
      <c r="D28" s="229"/>
      <c r="E28" s="268">
        <f t="shared" ref="E28:X28" si="12">E15/$E$15</f>
        <v>1</v>
      </c>
      <c r="F28" s="268">
        <f t="shared" si="12"/>
        <v>1.5796659382361196</v>
      </c>
      <c r="G28" s="268">
        <f t="shared" si="12"/>
        <v>1.1498232134795241</v>
      </c>
      <c r="H28" s="268">
        <f t="shared" si="12"/>
        <v>0.68552743773124469</v>
      </c>
      <c r="I28" s="268">
        <f t="shared" si="12"/>
        <v>0.60071204534643174</v>
      </c>
      <c r="J28" s="268">
        <f t="shared" si="12"/>
        <v>1.2493821959099451</v>
      </c>
      <c r="K28" s="268">
        <f t="shared" si="12"/>
        <v>2.081630534444955</v>
      </c>
      <c r="L28" s="268">
        <f t="shared" si="12"/>
        <v>1.2828497118732529</v>
      </c>
      <c r="M28" s="268">
        <f t="shared" si="12"/>
        <v>1.1791749852098996</v>
      </c>
      <c r="N28" s="268">
        <f t="shared" si="12"/>
        <v>0.93642211027256594</v>
      </c>
      <c r="O28" s="268">
        <f t="shared" si="12"/>
        <v>1.0375765242322905</v>
      </c>
      <c r="P28" s="268">
        <f t="shared" si="12"/>
        <v>1.4225987039204111</v>
      </c>
      <c r="Q28" s="268">
        <f t="shared" si="12"/>
        <v>1.043971420211562</v>
      </c>
      <c r="R28" s="268">
        <f t="shared" si="12"/>
        <v>1.2310545612157862</v>
      </c>
      <c r="S28" s="268">
        <f t="shared" si="12"/>
        <v>1.2131084668406433</v>
      </c>
      <c r="T28" s="268">
        <f t="shared" si="12"/>
        <v>1.1847366920578062</v>
      </c>
      <c r="U28" s="268">
        <f t="shared" si="12"/>
        <v>0.86700627653103879</v>
      </c>
      <c r="V28" s="268">
        <f t="shared" si="12"/>
        <v>1.5601975906597616</v>
      </c>
      <c r="W28" s="268">
        <f t="shared" si="12"/>
        <v>0.63729865037623734</v>
      </c>
      <c r="X28" s="268">
        <f t="shared" si="12"/>
        <v>0.4285175896237135</v>
      </c>
      <c r="Y28" s="229"/>
      <c r="Z28" s="30" t="str">
        <f t="shared" si="4"/>
        <v>Rel. Avg kW, Total</v>
      </c>
    </row>
    <row r="29" spans="2:26" x14ac:dyDescent="0.2">
      <c r="B29" s="286" t="s">
        <v>295</v>
      </c>
      <c r="C29" s="287"/>
      <c r="D29" s="288"/>
      <c r="E29" s="287">
        <f t="shared" ref="E29:X29" si="13">E16/$E$16</f>
        <v>1</v>
      </c>
      <c r="F29" s="287">
        <f t="shared" si="13"/>
        <v>1.6052122338147676</v>
      </c>
      <c r="G29" s="287">
        <f t="shared" si="13"/>
        <v>1.6448713496522542</v>
      </c>
      <c r="H29" s="287">
        <f t="shared" si="13"/>
        <v>0.98273911740900377</v>
      </c>
      <c r="I29" s="287">
        <f t="shared" si="13"/>
        <v>0.85835625151377437</v>
      </c>
      <c r="J29" s="287">
        <f t="shared" si="13"/>
        <v>1.9790239091870818</v>
      </c>
      <c r="K29" s="287">
        <f t="shared" si="13"/>
        <v>3.3027579486118341</v>
      </c>
      <c r="L29" s="287">
        <f t="shared" si="13"/>
        <v>2.2948804641009009</v>
      </c>
      <c r="M29" s="287">
        <f t="shared" si="13"/>
        <v>1.6866086506912612</v>
      </c>
      <c r="N29" s="287">
        <f t="shared" si="13"/>
        <v>1.4779211461359447</v>
      </c>
      <c r="O29" s="287">
        <f t="shared" si="13"/>
        <v>1.6679029401757499</v>
      </c>
      <c r="P29" s="287">
        <f t="shared" si="13"/>
        <v>2.0642161281269535</v>
      </c>
      <c r="Q29" s="287">
        <f t="shared" si="13"/>
        <v>1.6521912303855901</v>
      </c>
      <c r="R29" s="287">
        <f t="shared" si="13"/>
        <v>1.7802745440320986</v>
      </c>
      <c r="S29" s="287">
        <f t="shared" si="13"/>
        <v>1.7126256857052735</v>
      </c>
      <c r="T29" s="287">
        <f t="shared" si="13"/>
        <v>1.6963500768959299</v>
      </c>
      <c r="U29" s="287">
        <f t="shared" si="13"/>
        <v>1.3408167743719983</v>
      </c>
      <c r="V29" s="287">
        <f t="shared" si="13"/>
        <v>2.2751265230246411</v>
      </c>
      <c r="W29" s="287">
        <f t="shared" si="13"/>
        <v>0.72931415704164859</v>
      </c>
      <c r="X29" s="287">
        <f t="shared" si="13"/>
        <v>0.46798640347510484</v>
      </c>
      <c r="Y29" s="229"/>
      <c r="Z29" s="30" t="str">
        <f t="shared" si="4"/>
        <v>Rel. Avg kW, Net to room</v>
      </c>
    </row>
  </sheetData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greaterThan" id="{9817F66F-2AAF-42C5-A595-6A9A1E1DD65D}">
            <xm:f>Table!$E$37</xm:f>
            <x14:dxf>
              <fill>
                <patternFill>
                  <bgColor rgb="FFFFC7CE"/>
                </patternFill>
              </fill>
            </x14:dxf>
          </x14:cfRule>
          <xm:sqref>C26:E26</xm:sqref>
        </x14:conditionalFormatting>
        <x14:conditionalFormatting xmlns:xm="http://schemas.microsoft.com/office/excel/2006/main">
          <x14:cfRule type="cellIs" priority="32" operator="greaterThan" id="{54BCEF66-EB6C-4B1A-BDC6-155FC00C06B0}">
            <xm:f>Table!$E$36</xm:f>
            <x14:dxf>
              <fill>
                <patternFill>
                  <bgColor rgb="FFFFC7CE"/>
                </patternFill>
              </fill>
            </x14:dxf>
          </x14:cfRule>
          <xm:sqref>C23:E23</xm:sqref>
        </x14:conditionalFormatting>
        <x14:conditionalFormatting xmlns:xm="http://schemas.microsoft.com/office/excel/2006/main">
          <x14:cfRule type="cellIs" priority="31" operator="greaterThan" id="{8981E123-D4A4-498E-8B06-843C35FEC9B6}">
            <xm:f>Table!$E$38</xm:f>
            <x14:dxf>
              <fill>
                <patternFill>
                  <bgColor rgb="FFFFC7CE"/>
                </patternFill>
              </fill>
            </x14:dxf>
          </x14:cfRule>
          <xm:sqref>C21:E21</xm:sqref>
        </x14:conditionalFormatting>
        <x14:conditionalFormatting xmlns:xm="http://schemas.microsoft.com/office/excel/2006/main">
          <x14:cfRule type="cellIs" priority="6" operator="greaterThan" id="{EB3611F4-E322-41ED-98A8-2DCC1160767C}">
            <xm:f>Table!$E$38</xm:f>
            <x14:dxf>
              <fill>
                <patternFill>
                  <bgColor rgb="FFFFC7CE"/>
                </patternFill>
              </fill>
            </x14:dxf>
          </x14:cfRule>
          <xm:sqref>F21:X21</xm:sqref>
        </x14:conditionalFormatting>
        <x14:conditionalFormatting xmlns:xm="http://schemas.microsoft.com/office/excel/2006/main">
          <x14:cfRule type="cellIs" priority="5" operator="greaterThan" id="{CB3B78A8-40FA-4995-AD64-035537A1FB2B}">
            <xm:f>Table!$E$36</xm:f>
            <x14:dxf>
              <fill>
                <patternFill>
                  <bgColor rgb="FFFFC7CE"/>
                </patternFill>
              </fill>
            </x14:dxf>
          </x14:cfRule>
          <xm:sqref>F23:X23</xm:sqref>
        </x14:conditionalFormatting>
        <x14:conditionalFormatting xmlns:xm="http://schemas.microsoft.com/office/excel/2006/main">
          <x14:cfRule type="cellIs" priority="4" operator="greaterThan" id="{2E3FB8FB-A770-41CD-89D8-5ED344F594B4}">
            <xm:f>Table!$E$37</xm:f>
            <x14:dxf>
              <fill>
                <patternFill>
                  <bgColor rgb="FFFFC7CE"/>
                </patternFill>
              </fill>
            </x14:dxf>
          </x14:cfRule>
          <xm:sqref>F26:X26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D50" sqref="D50"/>
    </sheetView>
  </sheetViews>
  <sheetFormatPr defaultRowHeight="14.25" x14ac:dyDescent="0.2"/>
  <cols>
    <col min="1" max="1" width="4" customWidth="1"/>
    <col min="2" max="2" width="43.375" bestFit="1" customWidth="1"/>
    <col min="3" max="10" width="14" customWidth="1"/>
  </cols>
  <sheetData>
    <row r="1" spans="1:10" ht="21" x14ac:dyDescent="0.35">
      <c r="A1" s="6"/>
      <c r="B1" s="7" t="s">
        <v>13</v>
      </c>
      <c r="C1" s="8" t="s">
        <v>206</v>
      </c>
      <c r="E1" t="s">
        <v>207</v>
      </c>
      <c r="F1" s="9"/>
      <c r="G1" s="10" t="s">
        <v>15</v>
      </c>
      <c r="H1" s="9" t="s">
        <v>182</v>
      </c>
    </row>
    <row r="2" spans="1:10" ht="21" x14ac:dyDescent="0.35">
      <c r="A2" s="6"/>
      <c r="B2" s="7" t="s">
        <v>170</v>
      </c>
      <c r="C2" s="8" t="s">
        <v>208</v>
      </c>
      <c r="D2" t="s">
        <v>171</v>
      </c>
      <c r="E2" t="s">
        <v>209</v>
      </c>
      <c r="F2" s="9"/>
      <c r="G2" s="10"/>
      <c r="H2" s="9"/>
    </row>
    <row r="3" spans="1:10" x14ac:dyDescent="0.2">
      <c r="A3" s="6"/>
    </row>
    <row r="4" spans="1:10" ht="15" x14ac:dyDescent="0.25">
      <c r="A4" s="6"/>
      <c r="B4" s="13" t="s">
        <v>209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1:10" ht="15" x14ac:dyDescent="0.25">
      <c r="A5" s="6"/>
      <c r="B5" s="21"/>
      <c r="C5" s="14"/>
      <c r="D5" s="22">
        <v>40613</v>
      </c>
      <c r="E5" s="23">
        <v>0.50208333333333333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1:10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1:10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1:10" ht="1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1:10" ht="15" x14ac:dyDescent="0.25">
      <c r="A9" s="6"/>
      <c r="B9" s="41" t="s">
        <v>56</v>
      </c>
      <c r="C9" s="42">
        <v>8</v>
      </c>
      <c r="D9" s="43">
        <v>5963.6635582399549</v>
      </c>
      <c r="E9" s="44">
        <v>0</v>
      </c>
      <c r="F9" s="45">
        <v>0.14313657393534746</v>
      </c>
      <c r="G9" s="46">
        <v>1682.9689270725246</v>
      </c>
      <c r="H9" s="47">
        <v>142.34669460865976</v>
      </c>
      <c r="I9" s="48">
        <v>247.47176394567165</v>
      </c>
      <c r="J9" s="49" t="e">
        <v>#REF!</v>
      </c>
    </row>
    <row r="10" spans="1:10" ht="15" x14ac:dyDescent="0.25">
      <c r="A10" s="6"/>
      <c r="B10" s="51" t="s">
        <v>172</v>
      </c>
      <c r="C10" s="52">
        <v>357</v>
      </c>
      <c r="D10" s="53" t="s">
        <v>59</v>
      </c>
      <c r="E10" s="54">
        <v>58.166665637400001</v>
      </c>
      <c r="F10" s="55" t="s">
        <v>60</v>
      </c>
      <c r="G10" s="56" t="s">
        <v>61</v>
      </c>
      <c r="H10" s="57"/>
      <c r="I10" s="58"/>
      <c r="J10" s="59"/>
    </row>
    <row r="11" spans="1:10" x14ac:dyDescent="0.2">
      <c r="A11" s="6"/>
      <c r="B11" s="61"/>
      <c r="C11" s="62"/>
      <c r="D11" s="11"/>
      <c r="E11" s="11"/>
      <c r="F11" s="11"/>
      <c r="G11" s="11"/>
      <c r="H11" s="11"/>
      <c r="I11" s="11"/>
      <c r="J11" s="28"/>
    </row>
    <row r="12" spans="1:10" ht="15" x14ac:dyDescent="0.25">
      <c r="A12" s="6"/>
      <c r="B12" s="64" t="s">
        <v>64</v>
      </c>
      <c r="C12" s="65">
        <v>357</v>
      </c>
      <c r="D12" s="66">
        <v>11557.965569977456</v>
      </c>
      <c r="E12" s="67">
        <v>0</v>
      </c>
      <c r="F12" s="68">
        <v>3.8810310916594522E-3</v>
      </c>
      <c r="G12" s="69">
        <v>1916.4256258943844</v>
      </c>
      <c r="H12" s="69">
        <v>4.3950089411971556</v>
      </c>
      <c r="I12" s="70">
        <v>16.760152284048331</v>
      </c>
      <c r="J12" s="71" t="e">
        <v>#REF!</v>
      </c>
    </row>
    <row r="13" spans="1:10" ht="15" x14ac:dyDescent="0.25">
      <c r="A13" s="6"/>
      <c r="B13" s="64" t="s">
        <v>172</v>
      </c>
      <c r="C13" s="73">
        <v>752</v>
      </c>
      <c r="D13" s="74" t="s">
        <v>59</v>
      </c>
      <c r="E13" s="75">
        <v>65.833332168404013</v>
      </c>
      <c r="F13" s="76" t="s">
        <v>60</v>
      </c>
      <c r="G13" s="77"/>
      <c r="H13" s="77"/>
      <c r="I13" s="78"/>
      <c r="J13" s="19"/>
    </row>
    <row r="14" spans="1:10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</row>
    <row r="15" spans="1:10" ht="15" x14ac:dyDescent="0.25">
      <c r="A15" s="6"/>
      <c r="B15" s="79" t="s">
        <v>172</v>
      </c>
      <c r="C15" s="80">
        <v>752</v>
      </c>
      <c r="D15" s="81">
        <v>6421.7282862550146</v>
      </c>
      <c r="E15" s="82">
        <v>0</v>
      </c>
      <c r="F15" s="83">
        <v>7.1202734126236511E-2</v>
      </c>
      <c r="G15" s="84">
        <v>1795.9843380185164</v>
      </c>
      <c r="H15" s="84">
        <v>75.564860867846591</v>
      </c>
      <c r="I15" s="85">
        <v>54.71989896475548</v>
      </c>
      <c r="J15" s="86" t="e">
        <v>#REF!</v>
      </c>
    </row>
    <row r="16" spans="1:10" ht="15" x14ac:dyDescent="0.25">
      <c r="A16" s="6"/>
      <c r="B16" s="79" t="s">
        <v>136</v>
      </c>
      <c r="C16" s="87">
        <v>887</v>
      </c>
      <c r="D16" s="88" t="s">
        <v>59</v>
      </c>
      <c r="E16" s="89">
        <v>22.499999601859599</v>
      </c>
      <c r="F16" s="76" t="s">
        <v>60</v>
      </c>
      <c r="G16" s="77"/>
      <c r="H16" s="77"/>
      <c r="I16" s="78"/>
      <c r="J16" s="19"/>
    </row>
    <row r="17" spans="1:10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</row>
    <row r="18" spans="1:10" ht="15" x14ac:dyDescent="0.25">
      <c r="A18" s="6"/>
      <c r="B18" s="90" t="s">
        <v>136</v>
      </c>
      <c r="C18" s="91">
        <v>887</v>
      </c>
      <c r="D18" s="92">
        <v>8158.4160958261355</v>
      </c>
      <c r="E18" s="93">
        <v>0</v>
      </c>
      <c r="F18" s="94">
        <v>2.6237324290099784E-2</v>
      </c>
      <c r="G18" s="95">
        <v>1874.6768294206868</v>
      </c>
      <c r="H18" s="95">
        <v>29.064752312018467</v>
      </c>
      <c r="I18" s="96">
        <v>118.64214924293472</v>
      </c>
      <c r="J18" s="97" t="e">
        <v>#REF!</v>
      </c>
    </row>
    <row r="19" spans="1:10" ht="15.75" thickBot="1" x14ac:dyDescent="0.3">
      <c r="A19" s="6"/>
      <c r="B19" s="98" t="s">
        <v>67</v>
      </c>
      <c r="C19" s="99">
        <v>1486</v>
      </c>
      <c r="D19" s="100" t="s">
        <v>59</v>
      </c>
      <c r="E19" s="101">
        <v>99.83333156676963</v>
      </c>
      <c r="F19" s="76" t="s">
        <v>60</v>
      </c>
      <c r="G19" s="11"/>
      <c r="H19" s="11"/>
      <c r="I19" s="102"/>
      <c r="J19" s="28"/>
    </row>
    <row r="20" spans="1:10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8</v>
      </c>
    </row>
    <row r="21" spans="1:10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1486</v>
      </c>
    </row>
    <row r="22" spans="1:10" ht="15.75" x14ac:dyDescent="0.25">
      <c r="A22" s="6"/>
      <c r="B22" s="109" t="s">
        <v>74</v>
      </c>
      <c r="C22" s="115">
        <v>58.166665637400001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10358.104469574573</v>
      </c>
    </row>
    <row r="23" spans="1:10" ht="15.75" x14ac:dyDescent="0.25">
      <c r="A23" s="6"/>
      <c r="B23" s="121" t="s">
        <v>150</v>
      </c>
      <c r="C23" s="122">
        <v>1738.5142986707367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246.33332897443324</v>
      </c>
    </row>
    <row r="24" spans="1:10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42.049139321498934</v>
      </c>
    </row>
    <row r="25" spans="1:10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1.7998216453218643</v>
      </c>
    </row>
    <row r="26" spans="1:10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1:10" ht="15" thickBot="1" x14ac:dyDescent="0.25">
      <c r="A27" s="6"/>
      <c r="B27" s="30"/>
      <c r="C27" s="11"/>
      <c r="D27" s="11"/>
      <c r="E27" s="236"/>
      <c r="F27" s="236"/>
      <c r="G27" s="11"/>
      <c r="H27" s="11"/>
      <c r="J27" s="137"/>
    </row>
    <row r="28" spans="1:10" x14ac:dyDescent="0.2">
      <c r="A28" s="6"/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1:10" ht="15.75" x14ac:dyDescent="0.25">
      <c r="A29" s="6"/>
      <c r="B29" s="145" t="s">
        <v>172</v>
      </c>
      <c r="C29" s="146">
        <v>255.27173809999408</v>
      </c>
      <c r="D29" s="263">
        <v>0.14313657393534746</v>
      </c>
      <c r="E29" s="242">
        <v>15.919309854191976</v>
      </c>
      <c r="F29" s="243">
        <v>1189.3522358962675</v>
      </c>
      <c r="G29" s="244">
        <v>11.890143608271286</v>
      </c>
      <c r="H29" s="149">
        <v>142.34669460865976</v>
      </c>
      <c r="I29" s="150">
        <v>140.57749838283351</v>
      </c>
      <c r="J29" s="151">
        <v>1682.9689270725246</v>
      </c>
    </row>
    <row r="30" spans="1:10" ht="15.75" x14ac:dyDescent="0.25">
      <c r="A30" s="6"/>
      <c r="B30" s="152" t="s">
        <v>64</v>
      </c>
      <c r="C30" s="153">
        <v>15.275075769680257</v>
      </c>
      <c r="D30" s="264">
        <v>3.8810310916594522E-3</v>
      </c>
      <c r="E30" s="246">
        <v>0.50554135837466074</v>
      </c>
      <c r="F30" s="247">
        <v>0.16222618725729984</v>
      </c>
      <c r="G30" s="248">
        <v>0.36711275673900612</v>
      </c>
      <c r="H30" s="156">
        <v>4.3950089411971556</v>
      </c>
      <c r="I30" s="157">
        <v>160.07801213158044</v>
      </c>
      <c r="J30" s="158">
        <v>1916.4256258943844</v>
      </c>
    </row>
    <row r="31" spans="1:10" ht="15.75" x14ac:dyDescent="0.25">
      <c r="A31" s="6"/>
      <c r="B31" s="159" t="s">
        <v>172</v>
      </c>
      <c r="C31" s="160">
        <v>145.91973315474976</v>
      </c>
      <c r="D31" s="265">
        <v>7.1202734126236511E-2</v>
      </c>
      <c r="E31" s="250">
        <v>11.898048232631229</v>
      </c>
      <c r="F31" s="251">
        <v>-0.17927833265496998</v>
      </c>
      <c r="G31" s="252">
        <v>6.3118925938381123</v>
      </c>
      <c r="H31" s="163">
        <v>75.564860867846591</v>
      </c>
      <c r="I31" s="164">
        <v>150.01761548418196</v>
      </c>
      <c r="J31" s="165">
        <v>1795.9843380185164</v>
      </c>
    </row>
    <row r="32" spans="1:10" ht="15.75" x14ac:dyDescent="0.25">
      <c r="A32" s="166"/>
      <c r="B32" s="167" t="s">
        <v>136</v>
      </c>
      <c r="C32" s="168">
        <v>71.304131023766672</v>
      </c>
      <c r="D32" s="266">
        <v>2.6237324290099784E-2</v>
      </c>
      <c r="E32" s="254">
        <v>3.2209184016590591</v>
      </c>
      <c r="F32" s="255">
        <v>1.7564611497495806</v>
      </c>
      <c r="G32" s="256">
        <v>2.4277632851174795</v>
      </c>
      <c r="H32" s="171">
        <v>29.064752312018467</v>
      </c>
      <c r="I32" s="172">
        <v>156.59075739124762</v>
      </c>
      <c r="J32" s="173">
        <v>1874.6768294206868</v>
      </c>
    </row>
    <row r="33" spans="2:10" ht="16.5" thickBot="1" x14ac:dyDescent="0.3">
      <c r="B33" s="174" t="s">
        <v>68</v>
      </c>
      <c r="C33" s="175">
        <v>139.12671368837673</v>
      </c>
      <c r="D33" s="267">
        <v>5.0980234016460436E-2</v>
      </c>
      <c r="E33" s="258">
        <v>6.3372732069382813</v>
      </c>
      <c r="F33" s="259">
        <v>205.89962647496412</v>
      </c>
      <c r="G33" s="260">
        <v>4.6061903224000762</v>
      </c>
      <c r="H33" s="178">
        <v>55.144495199867215</v>
      </c>
      <c r="I33" s="179">
        <v>152.90418855892324</v>
      </c>
      <c r="J33" s="180">
        <v>1830.5418799181737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172</v>
      </c>
      <c r="C36" s="184">
        <v>18.477900735722567</v>
      </c>
      <c r="D36" s="184">
        <v>18.488935667802991</v>
      </c>
      <c r="E36" s="184">
        <v>18.488984176235665</v>
      </c>
      <c r="F36" s="184">
        <v>18.488984176235665</v>
      </c>
      <c r="G36" s="185">
        <v>888.32801265573198</v>
      </c>
      <c r="H36" s="185">
        <v>10.634905724928233</v>
      </c>
      <c r="I36" s="185">
        <v>888.33034331447664</v>
      </c>
      <c r="J36" s="185">
        <v>10.634933627162175</v>
      </c>
    </row>
    <row r="37" spans="2:10" ht="15.75" x14ac:dyDescent="0.25">
      <c r="B37" s="152" t="s">
        <v>64</v>
      </c>
      <c r="C37" s="186">
        <v>5.3782654136041025E-3</v>
      </c>
      <c r="D37" s="186">
        <v>5.3782654136041025E-3</v>
      </c>
      <c r="E37" s="186">
        <v>5.3782654136041025E-3</v>
      </c>
      <c r="F37" s="186">
        <v>5.3782654136041025E-3</v>
      </c>
      <c r="G37" s="187">
        <v>0.11780500612404626</v>
      </c>
      <c r="H37" s="187">
        <v>1.4103406807000696E-3</v>
      </c>
      <c r="I37" s="187">
        <v>0.11780500612404626</v>
      </c>
      <c r="J37" s="187">
        <v>1.4103406807000696E-3</v>
      </c>
    </row>
    <row r="38" spans="2:10" ht="15.75" x14ac:dyDescent="0.25">
      <c r="B38" s="159" t="s">
        <v>172</v>
      </c>
      <c r="C38" s="188">
        <v>-8.2516846760152286E-4</v>
      </c>
      <c r="D38" s="188">
        <v>-8.2451273163821649E-4</v>
      </c>
      <c r="E38" s="188">
        <v>-8.2451273163821649E-4</v>
      </c>
      <c r="F38" s="188">
        <v>-8.2451273163821649E-4</v>
      </c>
      <c r="G38" s="189">
        <v>-9.5106824077002633E-2</v>
      </c>
      <c r="H38" s="189">
        <v>-1.1386020630289881E-3</v>
      </c>
      <c r="I38" s="189">
        <v>-9.5106824077002633E-2</v>
      </c>
      <c r="J38" s="189">
        <v>-1.1386020630289881E-3</v>
      </c>
    </row>
    <row r="39" spans="2:10" ht="15.75" x14ac:dyDescent="0.25">
      <c r="B39" s="167" t="s">
        <v>136</v>
      </c>
      <c r="C39" s="190">
        <v>6.4699039181084189E-2</v>
      </c>
      <c r="D39" s="190">
        <v>6.4699039181084189E-2</v>
      </c>
      <c r="E39" s="190">
        <v>6.4699039181084189E-2</v>
      </c>
      <c r="F39" s="190">
        <v>6.4699039181084189E-2</v>
      </c>
      <c r="G39" s="191">
        <v>1.3239304320472036</v>
      </c>
      <c r="H39" s="191">
        <v>1.5849860784072915E-2</v>
      </c>
      <c r="I39" s="191">
        <v>1.3239304320472036</v>
      </c>
      <c r="J39" s="191">
        <v>1.5849860784072915E-2</v>
      </c>
    </row>
    <row r="40" spans="2:10" ht="16.5" thickBot="1" x14ac:dyDescent="0.3">
      <c r="B40" s="174" t="s">
        <v>68</v>
      </c>
      <c r="C40" s="192">
        <v>18.547152871849651</v>
      </c>
      <c r="D40" s="192">
        <v>18.558188459666038</v>
      </c>
      <c r="E40" s="192">
        <v>18.558236968098711</v>
      </c>
      <c r="F40" s="192">
        <v>18.558236968098711</v>
      </c>
      <c r="G40" s="193">
        <v>149.6563010438642</v>
      </c>
      <c r="H40" s="193">
        <v>1.7916587454951567</v>
      </c>
      <c r="I40" s="193">
        <v>149.656692223888</v>
      </c>
      <c r="J40" s="193">
        <v>1.791663428633159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172</v>
      </c>
      <c r="C44" s="197">
        <v>20.813185449965435</v>
      </c>
      <c r="D44" s="198">
        <v>1.7933099100178509</v>
      </c>
      <c r="E44" s="199">
        <v>74.690069589545033</v>
      </c>
      <c r="F44" s="200">
        <v>5.9636635582399551</v>
      </c>
      <c r="G44" s="197">
        <v>4.4542644617357601</v>
      </c>
      <c r="H44" s="197">
        <v>0.96944442729000002</v>
      </c>
      <c r="I44" s="197">
        <v>4.318161860105624</v>
      </c>
      <c r="J44" s="197">
        <v>0</v>
      </c>
    </row>
    <row r="45" spans="2:10" ht="15.75" x14ac:dyDescent="0.25">
      <c r="B45" s="152" t="s">
        <v>64</v>
      </c>
      <c r="C45" s="202">
        <v>45.65396319355817</v>
      </c>
      <c r="D45" s="203">
        <v>3.4755505561086482</v>
      </c>
      <c r="E45" s="204">
        <v>72.617749400225321</v>
      </c>
      <c r="F45" s="205">
        <v>11.557965569977457</v>
      </c>
      <c r="G45" s="202">
        <v>8.3931344733705533</v>
      </c>
      <c r="H45" s="202">
        <v>1.0972222028067335</v>
      </c>
      <c r="I45" s="202">
        <v>9.2091334953247728</v>
      </c>
      <c r="J45" s="202">
        <v>0</v>
      </c>
    </row>
    <row r="46" spans="2:10" ht="15.75" x14ac:dyDescent="0.25">
      <c r="B46" s="159" t="s">
        <v>172</v>
      </c>
      <c r="C46" s="206">
        <v>8.669333033039301</v>
      </c>
      <c r="D46" s="207">
        <v>1.9310527602233656</v>
      </c>
      <c r="E46" s="208">
        <v>53.049815149742841</v>
      </c>
      <c r="F46" s="209">
        <v>6.4217282862550142</v>
      </c>
      <c r="G46" s="206">
        <v>3.4067149852770338</v>
      </c>
      <c r="H46" s="206">
        <v>0.37499999336432666</v>
      </c>
      <c r="I46" s="206">
        <v>1.2775180968730397</v>
      </c>
      <c r="J46" s="206">
        <v>0</v>
      </c>
    </row>
    <row r="47" spans="2:10" ht="15.75" x14ac:dyDescent="0.25">
      <c r="B47" s="167" t="s">
        <v>136</v>
      </c>
      <c r="C47" s="210">
        <v>48.868911549256843</v>
      </c>
      <c r="D47" s="211">
        <v>2.4532853491506255</v>
      </c>
      <c r="E47" s="212">
        <v>75.374877049569648</v>
      </c>
      <c r="F47" s="213">
        <v>8.1584160958261354</v>
      </c>
      <c r="G47" s="210">
        <v>6.1493961014212495</v>
      </c>
      <c r="H47" s="210">
        <v>1.6638888594461605</v>
      </c>
      <c r="I47" s="210">
        <v>10.231911665476469</v>
      </c>
      <c r="J47" s="210">
        <v>0</v>
      </c>
    </row>
    <row r="48" spans="2:10" ht="16.5" thickBot="1" x14ac:dyDescent="0.3">
      <c r="B48" s="174" t="s">
        <v>68</v>
      </c>
      <c r="C48" s="214">
        <v>124.00539322581974</v>
      </c>
      <c r="D48" s="215">
        <v>2.522948359289936</v>
      </c>
      <c r="E48" s="216">
        <v>72.684105166194328</v>
      </c>
      <c r="F48" s="217">
        <v>8.3900808809276857</v>
      </c>
      <c r="G48" s="214">
        <v>6.0982552110222423</v>
      </c>
      <c r="H48" s="214">
        <v>4.1055554829072207</v>
      </c>
      <c r="I48" s="214">
        <v>25.036725117779898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D50" sqref="D50"/>
    </sheetView>
  </sheetViews>
  <sheetFormatPr defaultRowHeight="14.25" x14ac:dyDescent="0.2"/>
  <cols>
    <col min="1" max="1" width="3.25" customWidth="1"/>
    <col min="2" max="2" width="43.375" bestFit="1" customWidth="1"/>
    <col min="3" max="3" width="25.75" bestFit="1" customWidth="1"/>
    <col min="4" max="4" width="15.375" bestFit="1" customWidth="1"/>
    <col min="5" max="5" width="11.75" bestFit="1" customWidth="1"/>
    <col min="6" max="6" width="23.875" bestFit="1" customWidth="1"/>
    <col min="7" max="7" width="21.625" customWidth="1"/>
    <col min="8" max="8" width="17.75" bestFit="1" customWidth="1"/>
    <col min="9" max="9" width="12.625" bestFit="1" customWidth="1"/>
    <col min="10" max="10" width="12.375" bestFit="1" customWidth="1"/>
  </cols>
  <sheetData>
    <row r="1" spans="1:10" ht="21" x14ac:dyDescent="0.35">
      <c r="A1" s="6"/>
      <c r="B1" s="7" t="s">
        <v>13</v>
      </c>
      <c r="C1" s="8" t="s">
        <v>210</v>
      </c>
      <c r="E1" t="s">
        <v>211</v>
      </c>
      <c r="F1" s="9"/>
      <c r="G1" s="10" t="s">
        <v>15</v>
      </c>
      <c r="H1" s="9" t="s">
        <v>182</v>
      </c>
    </row>
    <row r="2" spans="1:10" ht="21" x14ac:dyDescent="0.35">
      <c r="A2" s="6"/>
      <c r="B2" s="7" t="s">
        <v>170</v>
      </c>
      <c r="C2" s="8" t="s">
        <v>212</v>
      </c>
      <c r="D2" t="s">
        <v>171</v>
      </c>
      <c r="E2" t="s">
        <v>141</v>
      </c>
      <c r="F2" s="9"/>
      <c r="G2" s="10"/>
      <c r="H2" s="9"/>
    </row>
    <row r="3" spans="1:10" x14ac:dyDescent="0.2">
      <c r="A3" s="6"/>
    </row>
    <row r="4" spans="1:10" ht="15" x14ac:dyDescent="0.25">
      <c r="A4" s="6"/>
      <c r="B4" s="13" t="s">
        <v>141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1:10" ht="15" x14ac:dyDescent="0.25">
      <c r="A5" s="6"/>
      <c r="B5" s="21"/>
      <c r="C5" s="14"/>
      <c r="D5" s="22">
        <v>40625</v>
      </c>
      <c r="E5" s="23">
        <v>0.47430555555555554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1:10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1:10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1:10" ht="1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1:10" ht="15" x14ac:dyDescent="0.25">
      <c r="A9" s="6"/>
      <c r="B9" s="41" t="s">
        <v>56</v>
      </c>
      <c r="C9" s="42">
        <v>11</v>
      </c>
      <c r="D9" s="43">
        <v>4740.4496460027322</v>
      </c>
      <c r="E9" s="44">
        <v>0</v>
      </c>
      <c r="F9" s="45">
        <v>8.1784672122520996E-2</v>
      </c>
      <c r="G9" s="46">
        <v>1778.4161514866057</v>
      </c>
      <c r="H9" s="47">
        <v>85.946062000339097</v>
      </c>
      <c r="I9" s="48">
        <v>54.110600990839899</v>
      </c>
      <c r="J9" s="49" t="e">
        <v>#REF!</v>
      </c>
    </row>
    <row r="10" spans="1:10" ht="15" x14ac:dyDescent="0.25">
      <c r="A10" s="6"/>
      <c r="B10" s="51" t="s">
        <v>172</v>
      </c>
      <c r="C10" s="52">
        <v>170</v>
      </c>
      <c r="D10" s="53" t="s">
        <v>59</v>
      </c>
      <c r="E10" s="54">
        <v>26.500000002561137</v>
      </c>
      <c r="F10" s="55" t="s">
        <v>60</v>
      </c>
      <c r="G10" s="56" t="s">
        <v>61</v>
      </c>
      <c r="H10" s="57"/>
      <c r="I10" s="58"/>
      <c r="J10" s="59"/>
    </row>
    <row r="11" spans="1:10" x14ac:dyDescent="0.2">
      <c r="A11" s="6"/>
      <c r="B11" s="61"/>
      <c r="C11" s="62"/>
      <c r="D11" s="11"/>
      <c r="E11" s="11"/>
      <c r="F11" s="11"/>
      <c r="G11" s="11"/>
      <c r="H11" s="11"/>
      <c r="I11" s="11"/>
      <c r="J11" s="28"/>
    </row>
    <row r="12" spans="1:10" ht="15" x14ac:dyDescent="0.25">
      <c r="A12" s="6"/>
      <c r="B12" s="64" t="s">
        <v>64</v>
      </c>
      <c r="C12" s="65">
        <v>170</v>
      </c>
      <c r="D12" s="66">
        <v>7423.9086719814959</v>
      </c>
      <c r="E12" s="67">
        <v>0</v>
      </c>
      <c r="F12" s="68">
        <v>9.2087970769754186E-3</v>
      </c>
      <c r="G12" s="69">
        <v>1906.3085249608605</v>
      </c>
      <c r="H12" s="69">
        <v>10.373295856461256</v>
      </c>
      <c r="I12" s="70">
        <v>26.669716304714495</v>
      </c>
      <c r="J12" s="71" t="e">
        <v>#REF!</v>
      </c>
    </row>
    <row r="13" spans="1:10" ht="15" x14ac:dyDescent="0.25">
      <c r="A13" s="6"/>
      <c r="B13" s="64" t="s">
        <v>172</v>
      </c>
      <c r="C13" s="73">
        <v>584</v>
      </c>
      <c r="D13" s="74" t="s">
        <v>59</v>
      </c>
      <c r="E13" s="75">
        <v>69.099999996833503</v>
      </c>
      <c r="F13" s="76" t="s">
        <v>60</v>
      </c>
      <c r="G13" s="77"/>
      <c r="H13" s="77"/>
      <c r="I13" s="78"/>
      <c r="J13" s="19"/>
    </row>
    <row r="14" spans="1:10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</row>
    <row r="15" spans="1:10" ht="15" x14ac:dyDescent="0.25">
      <c r="A15" s="6"/>
      <c r="B15" s="79" t="s">
        <v>66</v>
      </c>
      <c r="C15" s="80">
        <v>584</v>
      </c>
      <c r="D15" s="81">
        <v>2771.2942123803696</v>
      </c>
      <c r="E15" s="82">
        <v>0</v>
      </c>
      <c r="F15" s="83">
        <v>5.7977275097934954E-2</v>
      </c>
      <c r="G15" s="84">
        <v>1818.4354036860057</v>
      </c>
      <c r="H15" s="84">
        <v>62.298322064330144</v>
      </c>
      <c r="I15" s="85">
        <v>14.853743569599139</v>
      </c>
      <c r="J15" s="86" t="e">
        <v>#REF!</v>
      </c>
    </row>
    <row r="16" spans="1:10" ht="15" x14ac:dyDescent="0.25">
      <c r="A16" s="6"/>
      <c r="B16" s="79" t="s">
        <v>213</v>
      </c>
      <c r="C16" s="87">
        <v>687</v>
      </c>
      <c r="D16" s="88" t="s">
        <v>59</v>
      </c>
      <c r="E16" s="89">
        <v>17.166666666744277</v>
      </c>
      <c r="F16" s="76" t="s">
        <v>60</v>
      </c>
      <c r="G16" s="77"/>
      <c r="H16" s="77"/>
      <c r="I16" s="78"/>
      <c r="J16" s="19"/>
    </row>
    <row r="17" spans="1:10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</row>
    <row r="18" spans="1:10" ht="15" x14ac:dyDescent="0.25">
      <c r="A18" s="6"/>
      <c r="B18" s="90" t="s">
        <v>214</v>
      </c>
      <c r="C18" s="91">
        <v>687</v>
      </c>
      <c r="D18" s="92">
        <v>1037.9406119023613</v>
      </c>
      <c r="E18" s="93">
        <v>0</v>
      </c>
      <c r="F18" s="94">
        <v>0.18986855632989402</v>
      </c>
      <c r="G18" s="95">
        <v>1616.8704711950868</v>
      </c>
      <c r="H18" s="95">
        <v>181.40487308169122</v>
      </c>
      <c r="I18" s="96">
        <v>118.38129418433779</v>
      </c>
      <c r="J18" s="97" t="e">
        <v>#REF!</v>
      </c>
    </row>
    <row r="19" spans="1:10" ht="15.75" thickBot="1" x14ac:dyDescent="0.3">
      <c r="A19" s="6"/>
      <c r="B19" s="98" t="s">
        <v>67</v>
      </c>
      <c r="C19" s="99">
        <v>1440</v>
      </c>
      <c r="D19" s="100" t="s">
        <v>59</v>
      </c>
      <c r="E19" s="101">
        <v>125.44999999925494</v>
      </c>
      <c r="F19" s="76" t="s">
        <v>60</v>
      </c>
      <c r="G19" s="11"/>
      <c r="H19" s="11"/>
      <c r="I19" s="102"/>
      <c r="J19" s="28"/>
    </row>
    <row r="20" spans="1:10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11</v>
      </c>
    </row>
    <row r="21" spans="1:10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1440</v>
      </c>
    </row>
    <row r="22" spans="1:10" ht="15.75" x14ac:dyDescent="0.25">
      <c r="A22" s="6"/>
      <c r="B22" s="109" t="s">
        <v>74</v>
      </c>
      <c r="C22" s="115">
        <v>26.500000002561137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4091.5951024572018</v>
      </c>
    </row>
    <row r="23" spans="1:10" ht="15.75" x14ac:dyDescent="0.25">
      <c r="A23" s="6"/>
      <c r="B23" s="121" t="s">
        <v>150</v>
      </c>
      <c r="C23" s="122">
        <v>629.5879035228678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238.21666666539386</v>
      </c>
    </row>
    <row r="24" spans="1:10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17.175939701164474</v>
      </c>
    </row>
    <row r="25" spans="1:10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7.15253704002851</v>
      </c>
    </row>
    <row r="26" spans="1:10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1:10" ht="15" thickBot="1" x14ac:dyDescent="0.25">
      <c r="A27" s="6"/>
      <c r="B27" s="30"/>
      <c r="C27" s="11"/>
      <c r="D27" s="11"/>
      <c r="E27" s="236"/>
      <c r="F27" s="236"/>
      <c r="G27" s="11"/>
      <c r="H27" s="11"/>
      <c r="J27" s="137"/>
    </row>
    <row r="28" spans="1:10" x14ac:dyDescent="0.2">
      <c r="A28" s="6"/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1:10" ht="15.75" x14ac:dyDescent="0.25">
      <c r="A29" s="6"/>
      <c r="B29" s="145" t="s">
        <v>172</v>
      </c>
      <c r="C29" s="146">
        <v>122.51456826930631</v>
      </c>
      <c r="D29" s="263">
        <v>8.1784672122520996E-2</v>
      </c>
      <c r="E29" s="242">
        <v>13.447388099024549</v>
      </c>
      <c r="F29" s="243">
        <v>135.90957724003169</v>
      </c>
      <c r="G29" s="244">
        <v>7.1790287969725073</v>
      </c>
      <c r="H29" s="149">
        <v>85.946062000339097</v>
      </c>
      <c r="I29" s="150">
        <v>148.55015421733913</v>
      </c>
      <c r="J29" s="151">
        <v>1778.4161514866057</v>
      </c>
    </row>
    <row r="30" spans="1:10" ht="15.75" x14ac:dyDescent="0.25">
      <c r="A30" s="6"/>
      <c r="B30" s="152" t="s">
        <v>64</v>
      </c>
      <c r="C30" s="153">
        <v>23.15749606883065</v>
      </c>
      <c r="D30" s="264">
        <v>9.2087970769754186E-3</v>
      </c>
      <c r="E30" s="246">
        <v>1.350871522736691</v>
      </c>
      <c r="F30" s="247">
        <v>3.2941135819512812</v>
      </c>
      <c r="G30" s="248">
        <v>0.86647587963666239</v>
      </c>
      <c r="H30" s="156">
        <v>10.373295856461256</v>
      </c>
      <c r="I30" s="157">
        <v>159.23293607744594</v>
      </c>
      <c r="J30" s="158">
        <v>1906.3085249608605</v>
      </c>
    </row>
    <row r="31" spans="1:10" ht="15.75" x14ac:dyDescent="0.25">
      <c r="A31" s="6"/>
      <c r="B31" s="159" t="s">
        <v>66</v>
      </c>
      <c r="C31" s="160">
        <v>51.915996942053539</v>
      </c>
      <c r="D31" s="265">
        <v>5.7977275097934954E-2</v>
      </c>
      <c r="E31" s="250">
        <v>9.4360662033901992</v>
      </c>
      <c r="F31" s="251">
        <v>-1.1730955871279179E-2</v>
      </c>
      <c r="G31" s="252">
        <v>5.2037456713389529</v>
      </c>
      <c r="H31" s="163">
        <v>62.298322064330144</v>
      </c>
      <c r="I31" s="164">
        <v>151.8929410453344</v>
      </c>
      <c r="J31" s="165">
        <v>1818.4354036860057</v>
      </c>
    </row>
    <row r="32" spans="1:10" ht="15.75" x14ac:dyDescent="0.25">
      <c r="A32" s="166"/>
      <c r="B32" s="167" t="s">
        <v>214</v>
      </c>
      <c r="C32" s="168">
        <v>56.619192117197706</v>
      </c>
      <c r="D32" s="266">
        <v>0.18986855632989402</v>
      </c>
      <c r="E32" s="254">
        <v>45.528973084386728</v>
      </c>
      <c r="F32" s="255">
        <v>0.17899544717456084</v>
      </c>
      <c r="G32" s="256">
        <v>15.152652459625966</v>
      </c>
      <c r="H32" s="171">
        <v>181.40487308169122</v>
      </c>
      <c r="I32" s="172">
        <v>135.05632955746404</v>
      </c>
      <c r="J32" s="173">
        <v>1616.8704711950868</v>
      </c>
    </row>
    <row r="33" spans="2:10" ht="16.5" thickBot="1" x14ac:dyDescent="0.3">
      <c r="B33" s="174" t="s">
        <v>68</v>
      </c>
      <c r="C33" s="175">
        <v>120.41581249338287</v>
      </c>
      <c r="D33" s="267">
        <v>0.11455627269245834</v>
      </c>
      <c r="E33" s="258">
        <v>17.110643131360444</v>
      </c>
      <c r="F33" s="259">
        <v>21.916532494664118</v>
      </c>
      <c r="G33" s="260">
        <v>9.7600372742943371</v>
      </c>
      <c r="H33" s="178">
        <v>116.84543862755787</v>
      </c>
      <c r="I33" s="179">
        <v>144.18229371725604</v>
      </c>
      <c r="J33" s="180">
        <v>1726.1248987328511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172</v>
      </c>
      <c r="C36" s="184">
        <v>0.54688198935914112</v>
      </c>
      <c r="D36" s="184">
        <v>0.54688307132316238</v>
      </c>
      <c r="E36" s="184">
        <v>0.54688307132316238</v>
      </c>
      <c r="F36" s="184">
        <v>0.54688307132316238</v>
      </c>
      <c r="G36" s="185">
        <v>72.556749430123332</v>
      </c>
      <c r="H36" s="185">
        <v>0.86863656093624253</v>
      </c>
      <c r="I36" s="185">
        <v>72.556749430123332</v>
      </c>
      <c r="J36" s="185">
        <v>0.86863656093624253</v>
      </c>
    </row>
    <row r="37" spans="2:10" ht="15.75" x14ac:dyDescent="0.25">
      <c r="B37" s="152" t="s">
        <v>64</v>
      </c>
      <c r="C37" s="186">
        <v>6.503419420119548E-2</v>
      </c>
      <c r="D37" s="186">
        <v>6.5034367241800103E-2</v>
      </c>
      <c r="E37" s="186">
        <v>6.5034367241800103E-2</v>
      </c>
      <c r="F37" s="186">
        <v>6.5034367241800103E-2</v>
      </c>
      <c r="G37" s="187">
        <v>2.1129100106884562</v>
      </c>
      <c r="H37" s="187">
        <v>2.5295384642606365E-2</v>
      </c>
      <c r="I37" s="187">
        <v>2.1129100106884562</v>
      </c>
      <c r="J37" s="187">
        <v>2.5295384642606365E-2</v>
      </c>
    </row>
    <row r="38" spans="2:10" ht="15.75" x14ac:dyDescent="0.25">
      <c r="B38" s="159" t="s">
        <v>66</v>
      </c>
      <c r="C38" s="188">
        <v>-1.8829480017248327E-5</v>
      </c>
      <c r="D38" s="188">
        <v>-1.8466234401328611E-5</v>
      </c>
      <c r="E38" s="188">
        <v>-1.8466234401328611E-5</v>
      </c>
      <c r="F38" s="188">
        <v>-1.8466234401328611E-5</v>
      </c>
      <c r="G38" s="189">
        <v>-6.4693177771373653E-3</v>
      </c>
      <c r="H38" s="189">
        <v>-7.7449527296536523E-5</v>
      </c>
      <c r="I38" s="189">
        <v>-6.4693177771373653E-3</v>
      </c>
      <c r="J38" s="189">
        <v>-7.7449527296536523E-5</v>
      </c>
    </row>
    <row r="39" spans="2:10" ht="15.75" x14ac:dyDescent="0.25">
      <c r="B39" s="167" t="s">
        <v>214</v>
      </c>
      <c r="C39" s="190">
        <v>4.5957294565186681E-4</v>
      </c>
      <c r="D39" s="190">
        <v>4.6541161054421045E-4</v>
      </c>
      <c r="E39" s="190">
        <v>4.6579909603046334E-4</v>
      </c>
      <c r="F39" s="190">
        <v>4.6579909603046334E-4</v>
      </c>
      <c r="G39" s="191">
        <v>5.9572083865462234E-2</v>
      </c>
      <c r="H39" s="191">
        <v>7.1318644320657754E-4</v>
      </c>
      <c r="I39" s="191">
        <v>5.9621681506261771E-2</v>
      </c>
      <c r="J39" s="191">
        <v>7.1378021738297101E-4</v>
      </c>
    </row>
    <row r="40" spans="2:10" ht="16.5" thickBot="1" x14ac:dyDescent="0.3">
      <c r="B40" s="174" t="s">
        <v>68</v>
      </c>
      <c r="C40" s="192">
        <v>0.61235692702597122</v>
      </c>
      <c r="D40" s="192">
        <v>0.61236438394110537</v>
      </c>
      <c r="E40" s="192">
        <v>0.61236477142659163</v>
      </c>
      <c r="F40" s="192">
        <v>0.61236477142659163</v>
      </c>
      <c r="G40" s="193">
        <v>12.501352078295461</v>
      </c>
      <c r="H40" s="193">
        <v>0.14966397422202241</v>
      </c>
      <c r="I40" s="193">
        <v>12.501359988769382</v>
      </c>
      <c r="J40" s="193">
        <v>0.14966406892481596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172</v>
      </c>
      <c r="C44" s="197">
        <v>7.537314937872801</v>
      </c>
      <c r="D44" s="198">
        <v>1.4254820455743855</v>
      </c>
      <c r="E44" s="199">
        <v>53.386046004675528</v>
      </c>
      <c r="F44" s="200">
        <v>4.7404496460027321</v>
      </c>
      <c r="G44" s="197">
        <v>2.5307386288434968</v>
      </c>
      <c r="H44" s="197">
        <v>0.44166666670935228</v>
      </c>
      <c r="I44" s="197">
        <v>1.1177428945139039</v>
      </c>
      <c r="J44" s="197">
        <v>0</v>
      </c>
    </row>
    <row r="45" spans="2:10" ht="15.75" x14ac:dyDescent="0.25">
      <c r="B45" s="152" t="s">
        <v>64</v>
      </c>
      <c r="C45" s="202">
        <v>30.779525352624816</v>
      </c>
      <c r="D45" s="203">
        <v>2.2324144986577674</v>
      </c>
      <c r="E45" s="204">
        <v>64.141990193212024</v>
      </c>
      <c r="F45" s="205">
        <v>7.4239086719814962</v>
      </c>
      <c r="G45" s="202">
        <v>4.7618427723353882</v>
      </c>
      <c r="H45" s="202">
        <v>1.1516666666138917</v>
      </c>
      <c r="I45" s="202">
        <v>5.4840555925549497</v>
      </c>
      <c r="J45" s="202">
        <v>0</v>
      </c>
    </row>
    <row r="46" spans="2:10" ht="15.75" x14ac:dyDescent="0.25">
      <c r="B46" s="159" t="s">
        <v>66</v>
      </c>
      <c r="C46" s="206">
        <v>2.8544330387646855</v>
      </c>
      <c r="D46" s="207">
        <v>0.83334502795186571</v>
      </c>
      <c r="E46" s="208">
        <v>55.147405276463047</v>
      </c>
      <c r="F46" s="209">
        <v>2.7712942123803694</v>
      </c>
      <c r="G46" s="206">
        <v>1.5282968507045669</v>
      </c>
      <c r="H46" s="206">
        <v>0.28611111111240461</v>
      </c>
      <c r="I46" s="206">
        <v>0.43726271006467238</v>
      </c>
      <c r="J46" s="206">
        <v>0</v>
      </c>
    </row>
    <row r="47" spans="2:10" ht="15.75" x14ac:dyDescent="0.25">
      <c r="B47" s="167" t="s">
        <v>214</v>
      </c>
      <c r="C47" s="210">
        <v>7.8125789857426735</v>
      </c>
      <c r="D47" s="211">
        <v>0.31211505598143802</v>
      </c>
      <c r="E47" s="212">
        <v>33.281340283122425</v>
      </c>
      <c r="F47" s="213">
        <v>1.0379406119023613</v>
      </c>
      <c r="G47" s="210">
        <v>0.34544054698394794</v>
      </c>
      <c r="H47" s="210">
        <v>2.0908333333209157</v>
      </c>
      <c r="I47" s="210">
        <v>0.72225861031464822</v>
      </c>
      <c r="J47" s="210">
        <v>0</v>
      </c>
    </row>
    <row r="48" spans="2:10" ht="16.5" thickBot="1" x14ac:dyDescent="0.3">
      <c r="B48" s="174" t="s">
        <v>68</v>
      </c>
      <c r="C48" s="214">
        <v>48.983852315004974</v>
      </c>
      <c r="D48" s="215">
        <v>1.0305563820698684</v>
      </c>
      <c r="E48" s="216">
        <v>57.040738909492582</v>
      </c>
      <c r="F48" s="217">
        <v>3.4271218299354018</v>
      </c>
      <c r="G48" s="214">
        <v>1.9548556151236769</v>
      </c>
      <c r="H48" s="214">
        <v>3.9702777777565643</v>
      </c>
      <c r="I48" s="214">
        <v>7.7613198074481735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workbookViewId="0">
      <selection activeCell="A3" sqref="A3"/>
    </sheetView>
  </sheetViews>
  <sheetFormatPr defaultRowHeight="14.25" x14ac:dyDescent="0.2"/>
  <cols>
    <col min="1" max="1" width="8.125" customWidth="1"/>
    <col min="2" max="2" width="43" customWidth="1"/>
    <col min="3" max="9" width="14.75" customWidth="1"/>
  </cols>
  <sheetData>
    <row r="1" spans="2:10" ht="21" x14ac:dyDescent="0.35">
      <c r="B1" s="7" t="s">
        <v>13</v>
      </c>
      <c r="C1" s="8" t="s">
        <v>180</v>
      </c>
      <c r="E1" t="s">
        <v>181</v>
      </c>
      <c r="F1" s="9"/>
      <c r="G1" s="10" t="s">
        <v>15</v>
      </c>
      <c r="H1" s="9" t="s">
        <v>182</v>
      </c>
    </row>
    <row r="2" spans="2:10" ht="21" x14ac:dyDescent="0.35">
      <c r="B2" s="7" t="s">
        <v>170</v>
      </c>
      <c r="C2" s="8" t="s">
        <v>183</v>
      </c>
      <c r="D2" t="s">
        <v>171</v>
      </c>
      <c r="E2" t="s">
        <v>184</v>
      </c>
      <c r="F2" s="9"/>
      <c r="G2" s="10"/>
      <c r="H2" s="9"/>
    </row>
    <row r="4" spans="2:10" ht="15" x14ac:dyDescent="0.25">
      <c r="B4" s="13" t="s">
        <v>184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2:10" ht="15" x14ac:dyDescent="0.25">
      <c r="B5" s="21"/>
      <c r="C5" s="14"/>
      <c r="D5" s="22">
        <v>40627</v>
      </c>
      <c r="E5" s="23">
        <v>0.47291666666666665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2:10" ht="15" x14ac:dyDescent="0.25"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2:10" x14ac:dyDescent="0.2"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2:10" ht="15" x14ac:dyDescent="0.25"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2:10" ht="15" x14ac:dyDescent="0.25">
      <c r="B9" s="41" t="s">
        <v>56</v>
      </c>
      <c r="C9" s="42">
        <v>7</v>
      </c>
      <c r="D9" s="43">
        <v>4017.7215710170844</v>
      </c>
      <c r="E9" s="44">
        <v>0</v>
      </c>
      <c r="F9" s="45">
        <v>0.16268904575601101</v>
      </c>
      <c r="G9" s="46">
        <v>1654.6671187414406</v>
      </c>
      <c r="H9" s="47">
        <v>159.07049044066414</v>
      </c>
      <c r="I9" s="48">
        <v>117.44427276533543</v>
      </c>
      <c r="J9" s="49" t="e">
        <v>#REF!</v>
      </c>
    </row>
    <row r="10" spans="2:10" ht="15" x14ac:dyDescent="0.25">
      <c r="B10" s="51" t="s">
        <v>178</v>
      </c>
      <c r="C10" s="52">
        <v>227</v>
      </c>
      <c r="D10" s="53" t="s">
        <v>59</v>
      </c>
      <c r="E10" s="54">
        <v>36.666666017845273</v>
      </c>
      <c r="F10" s="55" t="s">
        <v>60</v>
      </c>
      <c r="G10" s="56" t="s">
        <v>61</v>
      </c>
      <c r="H10" s="57"/>
      <c r="I10" s="58"/>
      <c r="J10" s="59"/>
    </row>
    <row r="11" spans="2:10" x14ac:dyDescent="0.2">
      <c r="B11" s="61"/>
      <c r="C11" s="62"/>
      <c r="D11" s="11"/>
      <c r="E11" s="11"/>
      <c r="F11" s="11"/>
      <c r="G11" s="11"/>
      <c r="H11" s="11"/>
      <c r="I11" s="11"/>
      <c r="J11" s="28"/>
    </row>
    <row r="12" spans="2:10" ht="15" x14ac:dyDescent="0.25">
      <c r="B12" s="64" t="s">
        <v>178</v>
      </c>
      <c r="C12" s="65">
        <v>227</v>
      </c>
      <c r="D12" s="66">
        <v>2866.442429769173</v>
      </c>
      <c r="E12" s="67">
        <v>0</v>
      </c>
      <c r="F12" s="68">
        <v>0.2230334185406341</v>
      </c>
      <c r="G12" s="69">
        <v>1573.0259730996997</v>
      </c>
      <c r="H12" s="69">
        <v>207.31298559260165</v>
      </c>
      <c r="I12" s="70">
        <v>223.8648853861101</v>
      </c>
      <c r="J12" s="71" t="e">
        <v>#REF!</v>
      </c>
    </row>
    <row r="13" spans="2:10" ht="15" x14ac:dyDescent="0.25">
      <c r="B13" s="64" t="s">
        <v>136</v>
      </c>
      <c r="C13" s="73">
        <v>678</v>
      </c>
      <c r="D13" s="74" t="s">
        <v>59</v>
      </c>
      <c r="E13" s="75">
        <v>75.16666533658281</v>
      </c>
      <c r="F13" s="76" t="s">
        <v>60</v>
      </c>
      <c r="G13" s="77"/>
      <c r="H13" s="77"/>
      <c r="I13" s="78"/>
      <c r="J13" s="19"/>
    </row>
    <row r="14" spans="2:10" x14ac:dyDescent="0.2">
      <c r="B14" s="61"/>
      <c r="C14" s="62"/>
      <c r="D14" s="11"/>
      <c r="E14" s="11"/>
      <c r="F14" s="11"/>
      <c r="G14" s="11"/>
      <c r="H14" s="11"/>
      <c r="I14" s="11"/>
      <c r="J14" s="28"/>
    </row>
    <row r="15" spans="2:10" ht="15" x14ac:dyDescent="0.25">
      <c r="B15" s="79" t="s">
        <v>136</v>
      </c>
      <c r="C15" s="80">
        <v>678</v>
      </c>
      <c r="D15" s="81">
        <v>1999.628757260157</v>
      </c>
      <c r="E15" s="82">
        <v>0</v>
      </c>
      <c r="F15" s="83">
        <v>0.17652188915637324</v>
      </c>
      <c r="G15" s="84">
        <v>1635.2125286107873</v>
      </c>
      <c r="H15" s="84">
        <v>170.56638460877733</v>
      </c>
      <c r="I15" s="85">
        <v>130.76611126229048</v>
      </c>
      <c r="J15" s="86" t="e">
        <v>#REF!</v>
      </c>
    </row>
    <row r="16" spans="2:10" ht="15" x14ac:dyDescent="0.25">
      <c r="B16" s="79" t="s">
        <v>179</v>
      </c>
      <c r="C16" s="87">
        <v>1137</v>
      </c>
      <c r="D16" s="88" t="s">
        <v>59</v>
      </c>
      <c r="E16" s="89">
        <v>76.499998646322638</v>
      </c>
      <c r="F16" s="76" t="s">
        <v>60</v>
      </c>
      <c r="G16" s="77"/>
      <c r="H16" s="77"/>
      <c r="I16" s="78"/>
      <c r="J16" s="19"/>
    </row>
    <row r="17" spans="2:10" x14ac:dyDescent="0.2">
      <c r="B17" s="61"/>
      <c r="C17" s="62"/>
      <c r="D17" s="11"/>
      <c r="E17" s="11"/>
      <c r="F17" s="11"/>
      <c r="G17" s="11"/>
      <c r="H17" s="11"/>
      <c r="I17" s="11"/>
      <c r="J17" s="28"/>
    </row>
    <row r="18" spans="2:10" ht="15" x14ac:dyDescent="0.25">
      <c r="B18" s="90" t="s">
        <v>179</v>
      </c>
      <c r="C18" s="91">
        <v>1137</v>
      </c>
      <c r="D18" s="92">
        <v>989.27087614126981</v>
      </c>
      <c r="E18" s="93">
        <v>0</v>
      </c>
      <c r="F18" s="94">
        <v>0.17504521641205345</v>
      </c>
      <c r="G18" s="95">
        <v>1637.2674910398443</v>
      </c>
      <c r="H18" s="95">
        <v>169.35208862797091</v>
      </c>
      <c r="I18" s="96">
        <v>52.198054695722739</v>
      </c>
      <c r="J18" s="97" t="e">
        <v>#REF!</v>
      </c>
    </row>
    <row r="19" spans="2:10" ht="15.75" thickBot="1" x14ac:dyDescent="0.3">
      <c r="B19" s="98" t="s">
        <v>67</v>
      </c>
      <c r="C19" s="99">
        <v>1510</v>
      </c>
      <c r="D19" s="100" t="s">
        <v>59</v>
      </c>
      <c r="E19" s="101">
        <v>62.166665566619486</v>
      </c>
      <c r="F19" s="76" t="s">
        <v>60</v>
      </c>
      <c r="G19" s="11"/>
      <c r="H19" s="11"/>
      <c r="I19" s="102"/>
      <c r="J19" s="28"/>
    </row>
    <row r="20" spans="2:10" ht="15" thickBot="1" x14ac:dyDescent="0.25"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7</v>
      </c>
    </row>
    <row r="21" spans="2:10" ht="15.75" x14ac:dyDescent="0.25"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1510</v>
      </c>
    </row>
    <row r="22" spans="2:10" ht="15.75" x14ac:dyDescent="0.25">
      <c r="B22" s="109" t="s">
        <v>74</v>
      </c>
      <c r="C22" s="115">
        <v>36.666666017845273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2893.0363064365279</v>
      </c>
    </row>
    <row r="23" spans="2:10" ht="15.75" x14ac:dyDescent="0.25">
      <c r="B23" s="121" t="s">
        <v>150</v>
      </c>
      <c r="C23" s="122">
        <v>738.31590284273398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250.49999556737021</v>
      </c>
    </row>
    <row r="24" spans="2:10" ht="15.75" x14ac:dyDescent="0.25"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11.549047335845026</v>
      </c>
    </row>
    <row r="25" spans="2:10" ht="16.5" thickBot="1" x14ac:dyDescent="0.3"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4.0612957157786029</v>
      </c>
    </row>
    <row r="26" spans="2:10" ht="15.75" x14ac:dyDescent="0.25"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2:10" ht="15" thickBot="1" x14ac:dyDescent="0.25">
      <c r="B27" s="30"/>
      <c r="C27" s="11"/>
      <c r="D27" s="11"/>
      <c r="E27" s="236"/>
      <c r="F27" s="236"/>
      <c r="G27" s="11"/>
      <c r="H27" s="11"/>
      <c r="J27" s="137"/>
    </row>
    <row r="28" spans="2:10" x14ac:dyDescent="0.2"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2:10" ht="15.75" x14ac:dyDescent="0.25">
      <c r="B29" s="145" t="s">
        <v>178</v>
      </c>
      <c r="C29" s="146">
        <v>192.18154065304421</v>
      </c>
      <c r="D29" s="263">
        <v>0.16268904575601101</v>
      </c>
      <c r="E29" s="242">
        <v>17.7894555345563</v>
      </c>
      <c r="F29" s="243">
        <v>4363.9443380265293</v>
      </c>
      <c r="G29" s="244">
        <v>13.287073369546148</v>
      </c>
      <c r="H29" s="149">
        <v>159.07049044066414</v>
      </c>
      <c r="I29" s="150">
        <v>138.21346340221453</v>
      </c>
      <c r="J29" s="151">
        <v>1654.6671187414406</v>
      </c>
    </row>
    <row r="30" spans="2:10" ht="15.75" x14ac:dyDescent="0.25">
      <c r="B30" s="152" t="s">
        <v>178</v>
      </c>
      <c r="C30" s="153">
        <v>178.69481189595155</v>
      </c>
      <c r="D30" s="264">
        <v>0.2230334185406341</v>
      </c>
      <c r="E30" s="246">
        <v>36.89519128166269</v>
      </c>
      <c r="F30" s="247">
        <v>2130.8054433738503</v>
      </c>
      <c r="G30" s="248">
        <v>17.316743302907369</v>
      </c>
      <c r="H30" s="156">
        <v>207.31298559260165</v>
      </c>
      <c r="I30" s="157">
        <v>131.39402197652626</v>
      </c>
      <c r="J30" s="158">
        <v>1573.0259730996997</v>
      </c>
    </row>
    <row r="31" spans="2:10" ht="15.75" x14ac:dyDescent="0.25">
      <c r="B31" s="159" t="s">
        <v>136</v>
      </c>
      <c r="C31" s="160">
        <v>102.56165770683428</v>
      </c>
      <c r="D31" s="265">
        <v>0.17652188915637324</v>
      </c>
      <c r="E31" s="250">
        <v>27.752053457335556</v>
      </c>
      <c r="F31" s="251">
        <v>391.639341345947</v>
      </c>
      <c r="G31" s="252">
        <v>14.247319288428473</v>
      </c>
      <c r="H31" s="163">
        <v>170.56638460877733</v>
      </c>
      <c r="I31" s="164">
        <v>136.58843184718287</v>
      </c>
      <c r="J31" s="165">
        <v>1635.2125286107873</v>
      </c>
    </row>
    <row r="32" spans="2:10" ht="15.75" x14ac:dyDescent="0.25">
      <c r="B32" s="167" t="s">
        <v>179</v>
      </c>
      <c r="C32" s="168">
        <v>50.378820436929388</v>
      </c>
      <c r="D32" s="266">
        <v>0.17504521641205345</v>
      </c>
      <c r="E32" s="254">
        <v>35.458842812370975</v>
      </c>
      <c r="F32" s="255">
        <v>480.03627630094758</v>
      </c>
      <c r="G32" s="256">
        <v>14.145889791702691</v>
      </c>
      <c r="H32" s="171">
        <v>169.35208862797091</v>
      </c>
      <c r="I32" s="172">
        <v>136.76008176471882</v>
      </c>
      <c r="J32" s="173">
        <v>1637.2674910398443</v>
      </c>
    </row>
    <row r="33" spans="2:10" ht="16.5" thickBot="1" x14ac:dyDescent="0.3">
      <c r="B33" s="174" t="s">
        <v>68</v>
      </c>
      <c r="C33" s="175">
        <v>124.66120492423299</v>
      </c>
      <c r="D33" s="267">
        <v>0.18799877134805704</v>
      </c>
      <c r="E33" s="258">
        <v>27.605495177375438</v>
      </c>
      <c r="F33" s="259">
        <v>2349.2294931604615</v>
      </c>
      <c r="G33" s="260">
        <v>15.027046198056029</v>
      </c>
      <c r="H33" s="178">
        <v>179.90113715169005</v>
      </c>
      <c r="I33" s="179">
        <v>135.26889400012087</v>
      </c>
      <c r="J33" s="180">
        <v>1619.4152550766273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178</v>
      </c>
      <c r="C36" s="184">
        <v>28.747713243885055</v>
      </c>
      <c r="D36" s="184">
        <v>28.810340382388294</v>
      </c>
      <c r="E36" s="184">
        <v>28.81412064911585</v>
      </c>
      <c r="F36" s="184">
        <v>28.81412064911585</v>
      </c>
      <c r="G36" s="185">
        <v>3259.4616787084383</v>
      </c>
      <c r="H36" s="185">
        <v>39.021698261489455</v>
      </c>
      <c r="I36" s="185">
        <v>3259.8893596858311</v>
      </c>
      <c r="J36" s="185">
        <v>39.026818382447161</v>
      </c>
    </row>
    <row r="37" spans="2:10" ht="15.75" x14ac:dyDescent="0.25">
      <c r="B37" s="152" t="s">
        <v>178</v>
      </c>
      <c r="C37" s="186">
        <v>12.924131867323231</v>
      </c>
      <c r="D37" s="186">
        <v>12.928853321816531</v>
      </c>
      <c r="E37" s="186">
        <v>12.928913216995719</v>
      </c>
      <c r="F37" s="186">
        <v>12.928913216995719</v>
      </c>
      <c r="G37" s="187">
        <v>1000.0926844274609</v>
      </c>
      <c r="H37" s="187">
        <v>11.972932591959527</v>
      </c>
      <c r="I37" s="187">
        <v>1000.0973175321182</v>
      </c>
      <c r="J37" s="187">
        <v>11.972988058668379</v>
      </c>
    </row>
    <row r="38" spans="2:10" ht="15.75" x14ac:dyDescent="0.25">
      <c r="B38" s="159" t="s">
        <v>136</v>
      </c>
      <c r="C38" s="188">
        <v>1.8446567995270549</v>
      </c>
      <c r="D38" s="188">
        <v>1.845382496248984</v>
      </c>
      <c r="E38" s="188">
        <v>1.8453955898189669</v>
      </c>
      <c r="F38" s="188">
        <v>1.8453955898189669</v>
      </c>
      <c r="G38" s="189">
        <v>201.05938289012093</v>
      </c>
      <c r="H38" s="189">
        <v>2.4070473425195855</v>
      </c>
      <c r="I38" s="189">
        <v>201.0608094697628</v>
      </c>
      <c r="J38" s="189">
        <v>2.4070644212785401</v>
      </c>
    </row>
    <row r="39" spans="2:10" ht="15.75" x14ac:dyDescent="0.25">
      <c r="B39" s="167" t="s">
        <v>179</v>
      </c>
      <c r="C39" s="190">
        <v>0.7054241456388145</v>
      </c>
      <c r="D39" s="190">
        <v>0.70664911257468688</v>
      </c>
      <c r="E39" s="190">
        <v>0.70697926187475602</v>
      </c>
      <c r="F39" s="190">
        <v>0.70697926187475602</v>
      </c>
      <c r="G39" s="191">
        <v>191.50484680237352</v>
      </c>
      <c r="H39" s="191">
        <v>2.2926621277216852</v>
      </c>
      <c r="I39" s="191">
        <v>191.59431863500811</v>
      </c>
      <c r="J39" s="191">
        <v>2.2937332686646128</v>
      </c>
    </row>
    <row r="40" spans="2:10" ht="16.5" thickBot="1" x14ac:dyDescent="0.3">
      <c r="B40" s="174" t="s">
        <v>68</v>
      </c>
      <c r="C40" s="192">
        <v>44.221926056374159</v>
      </c>
      <c r="D40" s="192">
        <v>44.291225313028498</v>
      </c>
      <c r="E40" s="192">
        <v>44.295408717805294</v>
      </c>
      <c r="F40" s="192">
        <v>44.295408717805294</v>
      </c>
      <c r="G40" s="193">
        <v>1278.8026404427751</v>
      </c>
      <c r="H40" s="193">
        <v>15.309598851037038</v>
      </c>
      <c r="I40" s="193">
        <v>1278.9234261974432</v>
      </c>
      <c r="J40" s="193">
        <v>15.311044876711685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178</v>
      </c>
      <c r="C44" s="197">
        <v>8.8389872998305634</v>
      </c>
      <c r="D44" s="198">
        <v>1.208153316939266</v>
      </c>
      <c r="E44" s="199">
        <v>74.690725321726674</v>
      </c>
      <c r="F44" s="200">
        <v>4.0177215710170842</v>
      </c>
      <c r="G44" s="197">
        <v>3.0008653828001322</v>
      </c>
      <c r="H44" s="197">
        <v>0.61111110029742122</v>
      </c>
      <c r="I44" s="197">
        <v>1.8338621459274309</v>
      </c>
      <c r="J44" s="197">
        <v>0</v>
      </c>
    </row>
    <row r="45" spans="2:10" ht="15.75" x14ac:dyDescent="0.25">
      <c r="B45" s="152" t="s">
        <v>178</v>
      </c>
      <c r="C45" s="202">
        <v>12.927655129502442</v>
      </c>
      <c r="D45" s="203">
        <v>0.86195667572465173</v>
      </c>
      <c r="E45" s="204">
        <v>46.934960089267726</v>
      </c>
      <c r="F45" s="205">
        <v>2.8664424297691729</v>
      </c>
      <c r="G45" s="202">
        <v>1.3453636103939974</v>
      </c>
      <c r="H45" s="202">
        <v>1.2527777556097135</v>
      </c>
      <c r="I45" s="202">
        <v>1.6854416043083731</v>
      </c>
      <c r="J45" s="202">
        <v>0</v>
      </c>
    </row>
    <row r="46" spans="2:10" ht="15.75" x14ac:dyDescent="0.25">
      <c r="B46" s="159" t="s">
        <v>136</v>
      </c>
      <c r="C46" s="206">
        <v>9.1782958334129905</v>
      </c>
      <c r="D46" s="207">
        <v>0.60130053141524165</v>
      </c>
      <c r="E46" s="208">
        <v>51.337892204378676</v>
      </c>
      <c r="F46" s="209">
        <v>1.999628757260157</v>
      </c>
      <c r="G46" s="206">
        <v>1.0265672558899763</v>
      </c>
      <c r="H46" s="206">
        <v>1.2749999774387106</v>
      </c>
      <c r="I46" s="206">
        <v>1.3088732280990389</v>
      </c>
      <c r="J46" s="206">
        <v>0</v>
      </c>
    </row>
    <row r="47" spans="2:10" ht="15.75" x14ac:dyDescent="0.25">
      <c r="B47" s="167" t="s">
        <v>179</v>
      </c>
      <c r="C47" s="210">
        <v>3.6899803027122577</v>
      </c>
      <c r="D47" s="211">
        <v>0.29747977037118517</v>
      </c>
      <c r="E47" s="212">
        <v>39.893828082758063</v>
      </c>
      <c r="F47" s="213">
        <v>0.98927087614126985</v>
      </c>
      <c r="G47" s="210">
        <v>0.39465802260059263</v>
      </c>
      <c r="H47" s="210">
        <v>1.0361110927769914</v>
      </c>
      <c r="I47" s="210">
        <v>0.40890955506990662</v>
      </c>
      <c r="J47" s="210">
        <v>0</v>
      </c>
    </row>
    <row r="48" spans="2:10" ht="16.5" thickBot="1" x14ac:dyDescent="0.3">
      <c r="B48" s="174" t="s">
        <v>68</v>
      </c>
      <c r="C48" s="214">
        <v>34.63491856545825</v>
      </c>
      <c r="D48" s="215">
        <v>0.69294284015070162</v>
      </c>
      <c r="E48" s="216">
        <v>54.434981519084303</v>
      </c>
      <c r="F48" s="217">
        <v>2.3043858402080915</v>
      </c>
      <c r="G48" s="214">
        <v>1.2543920062456702</v>
      </c>
      <c r="H48" s="214">
        <v>4.1749999261228368</v>
      </c>
      <c r="I48" s="214">
        <v>5.2370865334047503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85" zoomScaleNormal="85" workbookViewId="0">
      <selection activeCell="D50" sqref="D50"/>
    </sheetView>
  </sheetViews>
  <sheetFormatPr defaultRowHeight="14.25" x14ac:dyDescent="0.2"/>
  <cols>
    <col min="2" max="2" width="37.25" bestFit="1" customWidth="1"/>
    <col min="3" max="3" width="24.625" bestFit="1" customWidth="1"/>
    <col min="4" max="4" width="21.25" bestFit="1" customWidth="1"/>
    <col min="5" max="5" width="19.125" customWidth="1"/>
    <col min="6" max="6" width="19.5" bestFit="1" customWidth="1"/>
    <col min="7" max="7" width="18.375" customWidth="1"/>
    <col min="8" max="8" width="15" customWidth="1"/>
    <col min="9" max="9" width="13.5" customWidth="1"/>
    <col min="10" max="10" width="36" bestFit="1" customWidth="1"/>
    <col min="11" max="11" width="5.375" customWidth="1"/>
    <col min="12" max="12" width="19.125" bestFit="1" customWidth="1"/>
  </cols>
  <sheetData>
    <row r="1" spans="1:12" ht="21" x14ac:dyDescent="0.35">
      <c r="A1" s="6"/>
      <c r="B1" s="7" t="s">
        <v>13</v>
      </c>
      <c r="C1" s="8" t="s">
        <v>227</v>
      </c>
      <c r="E1" t="s">
        <v>121</v>
      </c>
      <c r="F1" s="9"/>
      <c r="G1" s="10" t="s">
        <v>15</v>
      </c>
      <c r="H1" s="9" t="s">
        <v>182</v>
      </c>
      <c r="K1" s="11"/>
    </row>
    <row r="2" spans="1:12" ht="15" x14ac:dyDescent="0.25">
      <c r="A2" s="6"/>
      <c r="B2" s="12" t="s">
        <v>170</v>
      </c>
      <c r="C2" s="11" t="s">
        <v>122</v>
      </c>
      <c r="D2" t="s">
        <v>171</v>
      </c>
      <c r="E2" t="s">
        <v>123</v>
      </c>
      <c r="F2" s="9"/>
      <c r="G2" s="10"/>
      <c r="H2" s="9"/>
      <c r="K2" s="11"/>
    </row>
    <row r="3" spans="1:12" x14ac:dyDescent="0.2">
      <c r="A3" s="6"/>
      <c r="K3" s="11"/>
    </row>
    <row r="4" spans="1:12" ht="15" x14ac:dyDescent="0.25">
      <c r="A4" s="6"/>
      <c r="B4" s="13" t="s">
        <v>123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  <c r="K4" s="11"/>
      <c r="L4" s="20" t="s">
        <v>26</v>
      </c>
    </row>
    <row r="5" spans="1:12" ht="15" x14ac:dyDescent="0.25">
      <c r="A5" s="6"/>
      <c r="B5" s="21"/>
      <c r="C5" s="14"/>
      <c r="D5" s="22">
        <v>40412</v>
      </c>
      <c r="E5" s="23">
        <v>0.4513888888888889</v>
      </c>
      <c r="F5" s="24" t="s">
        <v>27</v>
      </c>
      <c r="G5" s="25">
        <v>11.971822990399998</v>
      </c>
      <c r="H5" s="26">
        <v>0</v>
      </c>
      <c r="I5" s="27"/>
      <c r="J5" s="28"/>
      <c r="K5" s="11"/>
      <c r="L5" s="29" t="s">
        <v>29</v>
      </c>
    </row>
    <row r="6" spans="1:12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  <c r="K6" s="11"/>
      <c r="L6" s="34" t="s">
        <v>39</v>
      </c>
    </row>
    <row r="7" spans="1:12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  <c r="K7" s="11"/>
      <c r="L7" s="38" t="s">
        <v>46</v>
      </c>
    </row>
    <row r="8" spans="1:12" ht="15.7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  <c r="K8" s="11"/>
      <c r="L8" s="40" t="s">
        <v>55</v>
      </c>
    </row>
    <row r="9" spans="1:12" ht="15.75" x14ac:dyDescent="0.25">
      <c r="A9" s="6"/>
      <c r="B9" s="41" t="s">
        <v>56</v>
      </c>
      <c r="C9" s="42">
        <v>16</v>
      </c>
      <c r="D9" s="43">
        <v>7652.4146493393473</v>
      </c>
      <c r="E9" s="44">
        <v>0</v>
      </c>
      <c r="F9" s="45">
        <v>6.2006168390642089E-2</v>
      </c>
      <c r="G9" s="46">
        <v>1811.5368729437278</v>
      </c>
      <c r="H9" s="47">
        <v>66.374726593858071</v>
      </c>
      <c r="I9" s="48">
        <v>192.23612997222099</v>
      </c>
      <c r="J9" s="49" t="e">
        <v>#REF!</v>
      </c>
      <c r="K9" s="11"/>
      <c r="L9" s="50" t="s">
        <v>57</v>
      </c>
    </row>
    <row r="10" spans="1:12" ht="15.75" x14ac:dyDescent="0.25">
      <c r="A10" s="6"/>
      <c r="B10" s="51" t="s">
        <v>58</v>
      </c>
      <c r="C10" s="52">
        <v>469</v>
      </c>
      <c r="D10" s="53" t="s">
        <v>59</v>
      </c>
      <c r="E10" s="54">
        <v>75.516666665207595</v>
      </c>
      <c r="F10" s="55" t="s">
        <v>60</v>
      </c>
      <c r="G10" s="56" t="s">
        <v>61</v>
      </c>
      <c r="H10" s="57"/>
      <c r="I10" s="58"/>
      <c r="J10" s="59"/>
      <c r="K10" s="11"/>
      <c r="L10" s="60" t="s">
        <v>62</v>
      </c>
    </row>
    <row r="11" spans="1:12" ht="15.75" x14ac:dyDescent="0.25">
      <c r="A11" s="6"/>
      <c r="B11" s="61"/>
      <c r="C11" s="62"/>
      <c r="D11" s="11"/>
      <c r="E11" s="11"/>
      <c r="F11" s="11"/>
      <c r="G11" s="11"/>
      <c r="H11" s="11"/>
      <c r="I11" s="11"/>
      <c r="J11" s="28"/>
      <c r="K11" s="11"/>
      <c r="L11" s="63" t="s">
        <v>63</v>
      </c>
    </row>
    <row r="12" spans="1:12" ht="15.75" x14ac:dyDescent="0.25">
      <c r="A12" s="6"/>
      <c r="B12" s="64" t="s">
        <v>64</v>
      </c>
      <c r="C12" s="65">
        <v>469</v>
      </c>
      <c r="D12" s="66">
        <v>11218.5928373474</v>
      </c>
      <c r="E12" s="67">
        <v>0</v>
      </c>
      <c r="F12" s="68">
        <v>1.5476046065704331E-2</v>
      </c>
      <c r="G12" s="69">
        <v>1894.5432940412795</v>
      </c>
      <c r="H12" s="69">
        <v>17.325477763486493</v>
      </c>
      <c r="I12" s="70">
        <v>18.524605295114579</v>
      </c>
      <c r="J12" s="71" t="e">
        <v>#REF!</v>
      </c>
      <c r="K12" s="11"/>
      <c r="L12" s="72" t="s">
        <v>65</v>
      </c>
    </row>
    <row r="13" spans="1:12" ht="15" x14ac:dyDescent="0.25">
      <c r="A13" s="6"/>
      <c r="B13" s="64" t="s">
        <v>58</v>
      </c>
      <c r="C13" s="73">
        <v>583</v>
      </c>
      <c r="D13" s="74" t="s">
        <v>59</v>
      </c>
      <c r="E13" s="75">
        <v>19.016666669631377</v>
      </c>
      <c r="F13" s="76" t="s">
        <v>60</v>
      </c>
      <c r="G13" s="77"/>
      <c r="H13" s="77"/>
      <c r="I13" s="78"/>
      <c r="J13" s="19"/>
      <c r="K13" s="11"/>
    </row>
    <row r="14" spans="1:12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  <c r="K14" s="11"/>
    </row>
    <row r="15" spans="1:12" ht="15" x14ac:dyDescent="0.25">
      <c r="A15" s="6"/>
      <c r="B15" s="79" t="s">
        <v>66</v>
      </c>
      <c r="C15" s="80">
        <v>583</v>
      </c>
      <c r="D15" s="81">
        <v>5911.1118221786292</v>
      </c>
      <c r="E15" s="82">
        <v>0</v>
      </c>
      <c r="F15" s="83">
        <v>5.0411231752770166E-2</v>
      </c>
      <c r="G15" s="84">
        <v>1831.5334748687676</v>
      </c>
      <c r="H15" s="84">
        <v>54.558552729061667</v>
      </c>
      <c r="I15" s="85">
        <v>38.387213998213213</v>
      </c>
      <c r="J15" s="86" t="e">
        <v>#REF!</v>
      </c>
      <c r="K15" s="11"/>
    </row>
    <row r="16" spans="1:12" ht="15" x14ac:dyDescent="0.25">
      <c r="A16" s="6"/>
      <c r="B16" s="79" t="s">
        <v>124</v>
      </c>
      <c r="C16" s="87">
        <v>728</v>
      </c>
      <c r="D16" s="88" t="s">
        <v>59</v>
      </c>
      <c r="E16" s="89">
        <v>23.749999998835847</v>
      </c>
      <c r="F16" s="76" t="s">
        <v>60</v>
      </c>
      <c r="G16" s="77"/>
      <c r="H16" s="77"/>
      <c r="I16" s="78"/>
      <c r="J16" s="19"/>
      <c r="K16" s="11"/>
      <c r="L16" s="11"/>
    </row>
    <row r="17" spans="1:12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  <c r="K17" s="11"/>
    </row>
    <row r="18" spans="1:12" ht="15" x14ac:dyDescent="0.25">
      <c r="A18" s="6"/>
      <c r="B18" s="90" t="s">
        <v>125</v>
      </c>
      <c r="C18" s="91">
        <v>728</v>
      </c>
      <c r="D18" s="92">
        <v>1976.6967218605419</v>
      </c>
      <c r="E18" s="93">
        <v>0</v>
      </c>
      <c r="F18" s="94">
        <v>0.15651422464174752</v>
      </c>
      <c r="G18" s="95">
        <v>1663.5016607160944</v>
      </c>
      <c r="H18" s="95">
        <v>153.85007927382298</v>
      </c>
      <c r="I18" s="96">
        <v>132.44894589299014</v>
      </c>
      <c r="J18" s="97" t="e">
        <v>#REF!</v>
      </c>
      <c r="K18" s="11"/>
    </row>
    <row r="19" spans="1:12" ht="15.75" thickBot="1" x14ac:dyDescent="0.3">
      <c r="A19" s="6"/>
      <c r="B19" s="98" t="s">
        <v>67</v>
      </c>
      <c r="C19" s="99">
        <v>1249</v>
      </c>
      <c r="D19" s="100" t="s">
        <v>59</v>
      </c>
      <c r="E19" s="101">
        <v>86.899999998277053</v>
      </c>
      <c r="F19" s="76" t="s">
        <v>60</v>
      </c>
      <c r="G19" s="11"/>
      <c r="H19" s="11"/>
      <c r="I19" s="102"/>
      <c r="J19" s="28"/>
      <c r="K19" s="11"/>
    </row>
    <row r="20" spans="1:12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16</v>
      </c>
      <c r="K20" s="11"/>
      <c r="L20" s="11"/>
    </row>
    <row r="21" spans="1:12" ht="15.75" x14ac:dyDescent="0.25">
      <c r="A21" s="6"/>
      <c r="B21" s="109" t="s">
        <v>70</v>
      </c>
      <c r="C21" s="110">
        <v>0</v>
      </c>
      <c r="D21" s="111" t="s">
        <v>71</v>
      </c>
      <c r="E21" s="112" t="s">
        <v>72</v>
      </c>
      <c r="F21" s="11"/>
      <c r="G21" s="11"/>
      <c r="H21" s="11"/>
      <c r="I21" s="113" t="s">
        <v>73</v>
      </c>
      <c r="J21" s="114">
        <v>1249</v>
      </c>
      <c r="K21" s="11"/>
      <c r="L21" s="11"/>
    </row>
    <row r="22" spans="1:12" ht="15.75" x14ac:dyDescent="0.25">
      <c r="A22" s="6"/>
      <c r="B22" s="109" t="s">
        <v>74</v>
      </c>
      <c r="C22" s="115">
        <v>75.516666665207595</v>
      </c>
      <c r="D22" s="116" t="e">
        <v>#REF!</v>
      </c>
      <c r="E22" s="117" t="e">
        <v>#REF!</v>
      </c>
      <c r="F22" s="118" t="s">
        <v>76</v>
      </c>
      <c r="G22" s="118"/>
      <c r="H22" s="119"/>
      <c r="I22" s="113" t="s">
        <v>77</v>
      </c>
      <c r="J22" s="120">
        <v>5529.9294277697472</v>
      </c>
      <c r="K22" s="11"/>
    </row>
    <row r="23" spans="1:12" ht="15.75" x14ac:dyDescent="0.25">
      <c r="A23" s="6"/>
      <c r="B23" s="121" t="s">
        <v>150</v>
      </c>
      <c r="C23" s="122">
        <v>2896.2248108154072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205.18333333195187</v>
      </c>
      <c r="K23" s="11"/>
    </row>
    <row r="24" spans="1:12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26.95116283554697</v>
      </c>
      <c r="K24" s="11"/>
    </row>
    <row r="25" spans="1:12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128" t="e">
        <v>#REF!</v>
      </c>
      <c r="F25" s="129" t="s">
        <v>151</v>
      </c>
      <c r="G25" s="2"/>
      <c r="H25" s="119"/>
      <c r="I25" s="130" t="s">
        <v>86</v>
      </c>
      <c r="J25" s="131">
        <v>5.675424415530995</v>
      </c>
      <c r="K25" s="11"/>
    </row>
    <row r="26" spans="1:12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  <c r="L26" s="136"/>
    </row>
    <row r="27" spans="1:12" ht="15" thickBot="1" x14ac:dyDescent="0.25">
      <c r="A27" s="6"/>
      <c r="B27" s="30"/>
      <c r="C27" s="11"/>
      <c r="D27" s="11"/>
      <c r="E27" s="11"/>
      <c r="F27" s="11"/>
      <c r="G27" s="11"/>
      <c r="H27" s="11"/>
      <c r="J27" s="137"/>
      <c r="L27" s="136"/>
    </row>
    <row r="28" spans="1:12" x14ac:dyDescent="0.2">
      <c r="A28" s="6"/>
      <c r="B28" s="138" t="s">
        <v>88</v>
      </c>
      <c r="C28" s="139" t="s">
        <v>89</v>
      </c>
      <c r="D28" s="140" t="s">
        <v>43</v>
      </c>
      <c r="E28" s="141" t="s">
        <v>164</v>
      </c>
      <c r="F28" s="141" t="s">
        <v>165</v>
      </c>
      <c r="G28" s="141" t="s">
        <v>90</v>
      </c>
      <c r="H28" s="142" t="s">
        <v>91</v>
      </c>
      <c r="I28" s="143" t="s">
        <v>92</v>
      </c>
      <c r="J28" s="144" t="s">
        <v>93</v>
      </c>
      <c r="L28" s="136"/>
    </row>
    <row r="29" spans="1:12" ht="15.75" x14ac:dyDescent="0.25">
      <c r="A29" s="6"/>
      <c r="B29" s="145" t="s">
        <v>58</v>
      </c>
      <c r="C29" s="146">
        <v>152.73671770323699</v>
      </c>
      <c r="D29" s="147">
        <v>6.2006168390642089E-2</v>
      </c>
      <c r="E29" s="232">
        <v>8.471489505257118</v>
      </c>
      <c r="F29" s="232">
        <v>1078.4250264250768</v>
      </c>
      <c r="G29" s="148">
        <v>5.5442455712119063</v>
      </c>
      <c r="H29" s="149">
        <v>66.374726593858071</v>
      </c>
      <c r="I29" s="150">
        <v>151.3167104455494</v>
      </c>
      <c r="J29" s="151">
        <v>1811.5368729437278</v>
      </c>
    </row>
    <row r="30" spans="1:12" ht="15.75" x14ac:dyDescent="0.25">
      <c r="A30" s="6"/>
      <c r="B30" s="152" t="s">
        <v>64</v>
      </c>
      <c r="C30" s="153">
        <v>58.447483831740307</v>
      </c>
      <c r="D30" s="154">
        <v>1.5476046065704331E-2</v>
      </c>
      <c r="E30" s="202">
        <v>2.2472786714604673</v>
      </c>
      <c r="F30" s="202">
        <v>173.77258061981874</v>
      </c>
      <c r="G30" s="155">
        <v>1.4471879326464734</v>
      </c>
      <c r="H30" s="156">
        <v>17.325477763486493</v>
      </c>
      <c r="I30" s="157">
        <v>158.25019260312166</v>
      </c>
      <c r="J30" s="158">
        <v>1894.5432940412795</v>
      </c>
    </row>
    <row r="31" spans="1:12" ht="15.75" x14ac:dyDescent="0.25">
      <c r="A31" s="6"/>
      <c r="B31" s="159" t="s">
        <v>66</v>
      </c>
      <c r="C31" s="160">
        <v>96.978224842344858</v>
      </c>
      <c r="D31" s="161">
        <v>5.0411231752770166E-2</v>
      </c>
      <c r="E31" s="233">
        <v>14.222459337682206</v>
      </c>
      <c r="F31" s="233">
        <v>113.45400733516202</v>
      </c>
      <c r="G31" s="162">
        <v>4.5572468597983153</v>
      </c>
      <c r="H31" s="163">
        <v>54.558552729061667</v>
      </c>
      <c r="I31" s="164">
        <v>152.98701595717239</v>
      </c>
      <c r="J31" s="165">
        <v>1831.5334748687676</v>
      </c>
    </row>
    <row r="32" spans="1:12" ht="15.75" x14ac:dyDescent="0.25">
      <c r="A32" s="166"/>
      <c r="B32" s="167" t="s">
        <v>125</v>
      </c>
      <c r="C32" s="168">
        <v>91.449214657502537</v>
      </c>
      <c r="D32" s="169">
        <v>0.15651422464174752</v>
      </c>
      <c r="E32" s="234">
        <v>-208.29394042004404</v>
      </c>
      <c r="F32" s="234">
        <v>0.67162099737966119</v>
      </c>
      <c r="G32" s="170">
        <v>12.85101520438389</v>
      </c>
      <c r="H32" s="171">
        <v>153.85007927382298</v>
      </c>
      <c r="I32" s="172">
        <v>138.95140798941216</v>
      </c>
      <c r="J32" s="173">
        <v>1663.5016607160944</v>
      </c>
    </row>
    <row r="33" spans="2:10" ht="16.5" thickBot="1" x14ac:dyDescent="0.3">
      <c r="B33" s="174" t="s">
        <v>68</v>
      </c>
      <c r="C33" s="175">
        <v>160.31717173785071</v>
      </c>
      <c r="D33" s="176">
        <v>9.5539854722583237E-2</v>
      </c>
      <c r="E33" s="235">
        <v>16.614125994315067</v>
      </c>
      <c r="F33" s="235">
        <v>794.2794527200889</v>
      </c>
      <c r="G33" s="177">
        <v>8.2811565968521812</v>
      </c>
      <c r="H33" s="178">
        <v>99.140540933297544</v>
      </c>
      <c r="I33" s="179">
        <v>146.68501486369664</v>
      </c>
      <c r="J33" s="180">
        <v>1756.0870332923687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58</v>
      </c>
      <c r="C36" s="184">
        <v>24.455031497547093</v>
      </c>
      <c r="D36" s="184">
        <v>24.471759472344885</v>
      </c>
      <c r="E36" s="184">
        <v>24.472136970206556</v>
      </c>
      <c r="F36" s="184">
        <v>24.472136970206556</v>
      </c>
      <c r="G36" s="185">
        <v>705.78534895556652</v>
      </c>
      <c r="H36" s="185">
        <v>8.4495372669137367</v>
      </c>
      <c r="I36" s="185">
        <v>705.79623629941807</v>
      </c>
      <c r="J36" s="185">
        <v>8.4496676082671627</v>
      </c>
    </row>
    <row r="37" spans="2:10" ht="15.75" x14ac:dyDescent="0.25">
      <c r="B37" s="152" t="s">
        <v>64</v>
      </c>
      <c r="C37" s="186">
        <v>1.4312903768676621</v>
      </c>
      <c r="D37" s="186">
        <v>1.4324295904982636</v>
      </c>
      <c r="E37" s="186">
        <v>1.4325241717387103</v>
      </c>
      <c r="F37" s="186">
        <v>1.4325241717387103</v>
      </c>
      <c r="G37" s="187">
        <v>111.90493857818026</v>
      </c>
      <c r="H37" s="187">
        <v>1.3397061164095581</v>
      </c>
      <c r="I37" s="187">
        <v>111.91232749835689</v>
      </c>
      <c r="J37" s="187">
        <v>1.3397945752540028</v>
      </c>
    </row>
    <row r="38" spans="2:10" ht="15.75" x14ac:dyDescent="0.25">
      <c r="B38" s="159" t="s">
        <v>66</v>
      </c>
      <c r="C38" s="188">
        <v>0.3055846971682537</v>
      </c>
      <c r="D38" s="188">
        <v>0.30621871753155389</v>
      </c>
      <c r="E38" s="188">
        <v>0.30626601765975564</v>
      </c>
      <c r="F38" s="188">
        <v>0.30626601765975564</v>
      </c>
      <c r="G38" s="189">
        <v>36.35362256159295</v>
      </c>
      <c r="H38" s="189">
        <v>0.4352191343672025</v>
      </c>
      <c r="I38" s="189">
        <v>36.359237930312482</v>
      </c>
      <c r="J38" s="189">
        <v>0.43528636056753861</v>
      </c>
    </row>
    <row r="39" spans="2:10" ht="15.75" x14ac:dyDescent="0.25">
      <c r="B39" s="167" t="s">
        <v>125</v>
      </c>
      <c r="C39" s="190">
        <v>-5.949584308578117E-4</v>
      </c>
      <c r="D39" s="190">
        <v>-4.2706711949062632E-4</v>
      </c>
      <c r="E39" s="190">
        <v>-3.9350980743972381E-4</v>
      </c>
      <c r="F39" s="190">
        <v>-3.9350980743972381E-4</v>
      </c>
      <c r="G39" s="191">
        <v>-4.1436691012250587E-2</v>
      </c>
      <c r="H39" s="191">
        <v>-4.9607273010656252E-4</v>
      </c>
      <c r="I39" s="191">
        <v>-3.818075322824744E-2</v>
      </c>
      <c r="J39" s="191">
        <v>-4.5709321928872167E-4</v>
      </c>
    </row>
    <row r="40" spans="2:10" ht="16.5" thickBot="1" x14ac:dyDescent="0.3">
      <c r="B40" s="174" t="s">
        <v>68</v>
      </c>
      <c r="C40" s="192">
        <v>26.191311613152148</v>
      </c>
      <c r="D40" s="192">
        <v>26.209980713255209</v>
      </c>
      <c r="E40" s="192">
        <v>26.210533649797579</v>
      </c>
      <c r="F40" s="192">
        <v>26.210533649797579</v>
      </c>
      <c r="G40" s="193">
        <v>395.90120671335796</v>
      </c>
      <c r="H40" s="193">
        <v>4.7396591684580809</v>
      </c>
      <c r="I40" s="193">
        <v>395.90955880818615</v>
      </c>
      <c r="J40" s="193">
        <v>4.7397591582589627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96" t="s">
        <v>153</v>
      </c>
    </row>
    <row r="44" spans="2:10" ht="15.75" x14ac:dyDescent="0.25">
      <c r="B44" s="145" t="s">
        <v>58</v>
      </c>
      <c r="C44" s="197">
        <v>34.673090775486656</v>
      </c>
      <c r="D44" s="198">
        <v>2.3011276360928967</v>
      </c>
      <c r="E44" s="199">
        <v>65.445935661861313</v>
      </c>
      <c r="F44" s="200">
        <v>7.652414649339347</v>
      </c>
      <c r="G44" s="197">
        <v>5.008194367985479</v>
      </c>
      <c r="H44" s="197">
        <v>1.2586111110867932</v>
      </c>
      <c r="I44" s="197">
        <v>6.3033690780288243</v>
      </c>
      <c r="J44" s="201">
        <v>0</v>
      </c>
    </row>
    <row r="45" spans="2:10" ht="15.75" x14ac:dyDescent="0.25">
      <c r="B45" s="152" t="s">
        <v>64</v>
      </c>
      <c r="C45" s="202">
        <v>12.800414429408974</v>
      </c>
      <c r="D45" s="203">
        <v>3.3734991109404557</v>
      </c>
      <c r="E45" s="204">
        <v>64.397350939390677</v>
      </c>
      <c r="F45" s="205">
        <v>11.2185928373474</v>
      </c>
      <c r="G45" s="202">
        <v>7.2244765999279501</v>
      </c>
      <c r="H45" s="202">
        <v>0.31694444449385628</v>
      </c>
      <c r="I45" s="202">
        <v>2.2897577227230279</v>
      </c>
      <c r="J45" s="201">
        <v>0</v>
      </c>
    </row>
    <row r="46" spans="2:10" ht="15.75" x14ac:dyDescent="0.25">
      <c r="B46" s="159" t="s">
        <v>66</v>
      </c>
      <c r="C46" s="206">
        <v>8.423334346191659</v>
      </c>
      <c r="D46" s="207">
        <v>1.7775072833023946</v>
      </c>
      <c r="E46" s="208">
        <v>32.04260776280762</v>
      </c>
      <c r="F46" s="209">
        <v>5.9111118221786292</v>
      </c>
      <c r="G46" s="206">
        <v>1.8940743756016485</v>
      </c>
      <c r="H46" s="206">
        <v>0.39583333331393078</v>
      </c>
      <c r="I46" s="206">
        <v>0.74973777363890259</v>
      </c>
      <c r="J46" s="201">
        <v>0</v>
      </c>
    </row>
    <row r="47" spans="2:10" ht="15.75" x14ac:dyDescent="0.25">
      <c r="B47" s="167" t="s">
        <v>125</v>
      </c>
      <c r="C47" s="210">
        <v>10.306496707576521</v>
      </c>
      <c r="D47" s="211">
        <v>0.59440472887076556</v>
      </c>
      <c r="E47" s="212">
        <v>-6.1696538931802944</v>
      </c>
      <c r="F47" s="213">
        <v>1.9766967218605418</v>
      </c>
      <c r="G47" s="210">
        <v>-0.12195534625663618</v>
      </c>
      <c r="H47" s="210">
        <v>1.4483333333046176</v>
      </c>
      <c r="I47" s="210">
        <v>-0.1766319931581927</v>
      </c>
      <c r="J47">
        <v>0</v>
      </c>
    </row>
    <row r="48" spans="2:10" ht="16.5" thickBot="1" x14ac:dyDescent="0.3">
      <c r="B48" s="174" t="s">
        <v>68</v>
      </c>
      <c r="C48" s="214">
        <v>66.203336258663811</v>
      </c>
      <c r="D48" s="215">
        <v>1.6170697701328181</v>
      </c>
      <c r="E48" s="216">
        <v>49.844070038266125</v>
      </c>
      <c r="F48" s="217">
        <v>5.3775758475436231</v>
      </c>
      <c r="G48" s="214">
        <v>2.6804026718105267</v>
      </c>
      <c r="H48" s="214">
        <v>3.4197222221991979</v>
      </c>
      <c r="I48" s="214">
        <v>9.1662325812325616</v>
      </c>
      <c r="J48" s="201"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85" zoomScaleNormal="85" workbookViewId="0">
      <selection activeCell="D50" sqref="D50"/>
    </sheetView>
  </sheetViews>
  <sheetFormatPr defaultRowHeight="14.25" x14ac:dyDescent="0.2"/>
  <cols>
    <col min="1" max="1" width="5.375" customWidth="1"/>
    <col min="2" max="2" width="37.25" bestFit="1" customWidth="1"/>
    <col min="3" max="3" width="24.625" bestFit="1" customWidth="1"/>
    <col min="4" max="4" width="21.25" bestFit="1" customWidth="1"/>
    <col min="5" max="5" width="19.125" customWidth="1"/>
    <col min="6" max="6" width="19.5" bestFit="1" customWidth="1"/>
    <col min="7" max="7" width="18.375" customWidth="1"/>
    <col min="8" max="8" width="15" customWidth="1"/>
    <col min="9" max="9" width="13.5" customWidth="1"/>
    <col min="10" max="10" width="36" bestFit="1" customWidth="1"/>
    <col min="11" max="11" width="5.375" customWidth="1"/>
    <col min="12" max="12" width="19.125" bestFit="1" customWidth="1"/>
  </cols>
  <sheetData>
    <row r="1" spans="1:12" ht="21" x14ac:dyDescent="0.35">
      <c r="A1" s="6"/>
      <c r="B1" s="7" t="s">
        <v>13</v>
      </c>
      <c r="C1" s="8" t="s">
        <v>258</v>
      </c>
      <c r="E1" t="s">
        <v>126</v>
      </c>
      <c r="F1" s="9"/>
      <c r="G1" s="10" t="s">
        <v>15</v>
      </c>
      <c r="H1" s="9" t="s">
        <v>182</v>
      </c>
      <c r="K1" s="11"/>
    </row>
    <row r="2" spans="1:12" ht="15" x14ac:dyDescent="0.25">
      <c r="A2" s="6"/>
      <c r="B2" s="12" t="s">
        <v>170</v>
      </c>
      <c r="C2" s="11" t="s">
        <v>122</v>
      </c>
      <c r="D2" t="s">
        <v>171</v>
      </c>
      <c r="E2" t="s">
        <v>127</v>
      </c>
      <c r="F2" s="9"/>
      <c r="G2" s="10"/>
      <c r="H2" s="9"/>
      <c r="K2" s="11"/>
    </row>
    <row r="3" spans="1:12" x14ac:dyDescent="0.2">
      <c r="A3" s="6"/>
      <c r="K3" s="11"/>
    </row>
    <row r="4" spans="1:12" ht="15" x14ac:dyDescent="0.25">
      <c r="A4" s="6"/>
      <c r="B4" s="13" t="s">
        <v>127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  <c r="K4" s="11"/>
      <c r="L4" s="20" t="s">
        <v>26</v>
      </c>
    </row>
    <row r="5" spans="1:12" ht="15" x14ac:dyDescent="0.25">
      <c r="A5" s="6"/>
      <c r="B5" s="21"/>
      <c r="C5" s="14"/>
      <c r="D5" s="22">
        <v>40455</v>
      </c>
      <c r="E5" s="23">
        <v>0.56944444444444442</v>
      </c>
      <c r="F5" s="24" t="s">
        <v>27</v>
      </c>
      <c r="G5" s="25">
        <v>15.341800975999996</v>
      </c>
      <c r="H5" s="26">
        <v>0</v>
      </c>
      <c r="I5" s="27"/>
      <c r="J5" s="28"/>
      <c r="K5" s="11"/>
      <c r="L5" s="29" t="s">
        <v>29</v>
      </c>
    </row>
    <row r="6" spans="1:12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  <c r="K6" s="11"/>
      <c r="L6" s="34" t="s">
        <v>39</v>
      </c>
    </row>
    <row r="7" spans="1:12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  <c r="K7" s="11"/>
      <c r="L7" s="38" t="s">
        <v>46</v>
      </c>
    </row>
    <row r="8" spans="1:12" ht="15.7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  <c r="K8" s="11"/>
      <c r="L8" s="40" t="s">
        <v>55</v>
      </c>
    </row>
    <row r="9" spans="1:12" ht="15.75" x14ac:dyDescent="0.25">
      <c r="A9" s="6"/>
      <c r="B9" s="41" t="s">
        <v>56</v>
      </c>
      <c r="C9" s="42">
        <v>6</v>
      </c>
      <c r="D9" s="43">
        <v>11870.5184094863</v>
      </c>
      <c r="E9" s="44">
        <v>0</v>
      </c>
      <c r="F9" s="45">
        <v>8.7274871961113942E-2</v>
      </c>
      <c r="G9" s="46">
        <v>2178.8725136821345</v>
      </c>
      <c r="H9" s="47">
        <v>112.36775706661746</v>
      </c>
      <c r="I9" s="48">
        <v>214.7494235569954</v>
      </c>
      <c r="J9" s="49" t="e">
        <v>#REF!</v>
      </c>
      <c r="K9" s="11"/>
      <c r="L9" s="50" t="s">
        <v>57</v>
      </c>
    </row>
    <row r="10" spans="1:12" ht="15.75" x14ac:dyDescent="0.25">
      <c r="A10" s="6"/>
      <c r="B10" s="51" t="s">
        <v>58</v>
      </c>
      <c r="C10" s="52">
        <v>253</v>
      </c>
      <c r="D10" s="53" t="s">
        <v>59</v>
      </c>
      <c r="E10" s="54">
        <v>41.166666661156341</v>
      </c>
      <c r="F10" s="55" t="s">
        <v>60</v>
      </c>
      <c r="G10" s="56" t="s">
        <v>61</v>
      </c>
      <c r="H10" s="57"/>
      <c r="I10" s="58"/>
      <c r="J10" s="59"/>
      <c r="K10" s="11"/>
      <c r="L10" s="60" t="s">
        <v>62</v>
      </c>
    </row>
    <row r="11" spans="1:12" ht="15.75" x14ac:dyDescent="0.25">
      <c r="A11" s="6"/>
      <c r="B11" s="61"/>
      <c r="C11" s="62"/>
      <c r="D11" s="11"/>
      <c r="E11" s="11"/>
      <c r="F11" s="11"/>
      <c r="G11" s="11"/>
      <c r="H11" s="11"/>
      <c r="I11" s="11"/>
      <c r="J11" s="28"/>
      <c r="K11" s="11"/>
      <c r="L11" s="63" t="s">
        <v>63</v>
      </c>
    </row>
    <row r="12" spans="1:12" ht="15.75" x14ac:dyDescent="0.25">
      <c r="A12" s="6"/>
      <c r="B12" s="64" t="s">
        <v>64</v>
      </c>
      <c r="C12" s="65">
        <v>254</v>
      </c>
      <c r="D12" s="66">
        <v>14303.423878269687</v>
      </c>
      <c r="E12" s="67">
        <v>0</v>
      </c>
      <c r="F12" s="68">
        <v>1.3788052239471802E-2</v>
      </c>
      <c r="G12" s="69">
        <v>2336.8132304381629</v>
      </c>
      <c r="H12" s="69">
        <v>19.039151710782424</v>
      </c>
      <c r="I12" s="70">
        <v>31.950949160890261</v>
      </c>
      <c r="J12" s="71" t="e">
        <v>#REF!</v>
      </c>
      <c r="K12" s="11"/>
      <c r="L12" s="72" t="s">
        <v>65</v>
      </c>
    </row>
    <row r="13" spans="1:12" ht="15" x14ac:dyDescent="0.25">
      <c r="A13" s="6"/>
      <c r="B13" s="64" t="s">
        <v>58</v>
      </c>
      <c r="C13" s="73">
        <v>434</v>
      </c>
      <c r="D13" s="74" t="s">
        <v>59</v>
      </c>
      <c r="E13" s="75">
        <v>30.00000000349246</v>
      </c>
      <c r="F13" s="76" t="s">
        <v>60</v>
      </c>
      <c r="G13" s="77"/>
      <c r="H13" s="77"/>
      <c r="I13" s="78"/>
      <c r="J13" s="19"/>
      <c r="K13" s="11"/>
    </row>
    <row r="14" spans="1:12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  <c r="K14" s="11"/>
    </row>
    <row r="15" spans="1:12" ht="15" x14ac:dyDescent="0.25">
      <c r="A15" s="6"/>
      <c r="B15" s="79" t="s">
        <v>66</v>
      </c>
      <c r="C15" s="80">
        <v>435</v>
      </c>
      <c r="D15" s="81">
        <v>4210.3157910031814</v>
      </c>
      <c r="E15" s="82">
        <v>0</v>
      </c>
      <c r="F15" s="83">
        <v>5.9886865088551421E-2</v>
      </c>
      <c r="G15" s="84">
        <v>2235.1756695611143</v>
      </c>
      <c r="H15" s="84">
        <v>79.097710410856706</v>
      </c>
      <c r="I15" s="85">
        <v>21.924192812327608</v>
      </c>
      <c r="J15" s="86" t="e">
        <v>#REF!</v>
      </c>
      <c r="K15" s="11"/>
    </row>
    <row r="16" spans="1:12" ht="15" x14ac:dyDescent="0.25">
      <c r="A16" s="6"/>
      <c r="B16" s="79" t="s">
        <v>124</v>
      </c>
      <c r="C16" s="87">
        <v>536</v>
      </c>
      <c r="D16" s="88" t="s">
        <v>59</v>
      </c>
      <c r="E16" s="89">
        <v>16.83333333930932</v>
      </c>
      <c r="F16" s="76" t="s">
        <v>60</v>
      </c>
      <c r="G16" s="77"/>
      <c r="H16" s="77"/>
      <c r="I16" s="78"/>
      <c r="J16" s="19"/>
      <c r="K16" s="11"/>
      <c r="L16" s="11"/>
    </row>
    <row r="17" spans="1:12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  <c r="K17" s="11"/>
    </row>
    <row r="18" spans="1:12" ht="15" x14ac:dyDescent="0.25">
      <c r="A18" s="6"/>
      <c r="B18" s="90" t="s">
        <v>125</v>
      </c>
      <c r="C18" s="91">
        <v>537</v>
      </c>
      <c r="D18" s="92">
        <v>3087.0106792342572</v>
      </c>
      <c r="E18" s="93">
        <v>0</v>
      </c>
      <c r="F18" s="94">
        <v>0.16721633373578909</v>
      </c>
      <c r="G18" s="95">
        <v>2029.6437471458376</v>
      </c>
      <c r="H18" s="95">
        <v>200.54839183806578</v>
      </c>
      <c r="I18" s="96">
        <v>108.147320879026</v>
      </c>
      <c r="J18" s="97" t="e">
        <v>#REF!</v>
      </c>
      <c r="K18" s="11"/>
    </row>
    <row r="19" spans="1:12" ht="15.75" thickBot="1" x14ac:dyDescent="0.3">
      <c r="A19" s="6"/>
      <c r="B19" s="98" t="s">
        <v>67</v>
      </c>
      <c r="C19" s="99">
        <v>805</v>
      </c>
      <c r="D19" s="100" t="s">
        <v>59</v>
      </c>
      <c r="E19" s="101">
        <v>44.666666662087664</v>
      </c>
      <c r="F19" s="76" t="s">
        <v>60</v>
      </c>
      <c r="G19" s="11"/>
      <c r="H19" s="11"/>
      <c r="I19" s="102"/>
      <c r="J19" s="28"/>
      <c r="K19" s="11"/>
    </row>
    <row r="20" spans="1:12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6</v>
      </c>
      <c r="K20" s="11"/>
      <c r="L20" s="11"/>
    </row>
    <row r="21" spans="1:12" ht="15.75" x14ac:dyDescent="0.25">
      <c r="A21" s="6"/>
      <c r="B21" s="109" t="s">
        <v>70</v>
      </c>
      <c r="C21" s="110">
        <v>0</v>
      </c>
      <c r="D21" s="111" t="s">
        <v>71</v>
      </c>
      <c r="E21" s="112" t="s">
        <v>72</v>
      </c>
      <c r="F21" s="11"/>
      <c r="G21" s="11"/>
      <c r="H21" s="11"/>
      <c r="I21" s="113" t="s">
        <v>73</v>
      </c>
      <c r="J21" s="114">
        <v>805</v>
      </c>
      <c r="K21" s="11"/>
      <c r="L21" s="11"/>
    </row>
    <row r="22" spans="1:12" ht="15.75" x14ac:dyDescent="0.25">
      <c r="A22" s="6"/>
      <c r="B22" s="109" t="s">
        <v>74</v>
      </c>
      <c r="C22" s="115">
        <v>41.166666661156341</v>
      </c>
      <c r="D22" s="116" t="e">
        <v>#REF!</v>
      </c>
      <c r="E22" s="117" t="e">
        <v>#REF!</v>
      </c>
      <c r="F22" s="118" t="s">
        <v>76</v>
      </c>
      <c r="G22" s="118"/>
      <c r="H22" s="119"/>
      <c r="I22" s="113" t="s">
        <v>77</v>
      </c>
      <c r="J22" s="120">
        <v>4424.0724762726486</v>
      </c>
      <c r="K22" s="11"/>
    </row>
    <row r="23" spans="1:12" ht="15.75" x14ac:dyDescent="0.25">
      <c r="A23" s="6"/>
      <c r="B23" s="121" t="s">
        <v>150</v>
      </c>
      <c r="C23" s="122">
        <v>1911.1302847282138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133.16666665719822</v>
      </c>
      <c r="K23" s="11"/>
    </row>
    <row r="24" spans="1:12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33.222071163358272</v>
      </c>
      <c r="K24" s="11"/>
    </row>
    <row r="25" spans="1:12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128" t="e">
        <v>#REF!</v>
      </c>
      <c r="F25" s="129" t="s">
        <v>151</v>
      </c>
      <c r="G25" s="2"/>
      <c r="H25" s="119"/>
      <c r="I25" s="130" t="s">
        <v>86</v>
      </c>
      <c r="J25" s="131">
        <v>4.6334222212077663</v>
      </c>
      <c r="K25" s="11"/>
    </row>
    <row r="26" spans="1:12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  <c r="L26" s="136"/>
    </row>
    <row r="27" spans="1:12" ht="15" thickBot="1" x14ac:dyDescent="0.25">
      <c r="A27" s="6"/>
      <c r="B27" s="30"/>
      <c r="C27" s="11"/>
      <c r="D27" s="11"/>
      <c r="E27" s="11"/>
      <c r="F27" s="11"/>
      <c r="G27" s="11"/>
      <c r="H27" s="11"/>
      <c r="J27" s="137"/>
      <c r="L27" s="136"/>
    </row>
    <row r="28" spans="1:12" x14ac:dyDescent="0.2">
      <c r="A28" s="6"/>
      <c r="B28" s="138" t="s">
        <v>88</v>
      </c>
      <c r="C28" s="139" t="s">
        <v>89</v>
      </c>
      <c r="D28" s="140" t="s">
        <v>43</v>
      </c>
      <c r="E28" s="141" t="s">
        <v>164</v>
      </c>
      <c r="F28" s="141" t="s">
        <v>165</v>
      </c>
      <c r="G28" s="141" t="s">
        <v>90</v>
      </c>
      <c r="H28" s="142" t="s">
        <v>91</v>
      </c>
      <c r="I28" s="143" t="s">
        <v>92</v>
      </c>
      <c r="J28" s="144" t="s">
        <v>93</v>
      </c>
      <c r="L28" s="136"/>
    </row>
    <row r="29" spans="1:12" ht="15.75" x14ac:dyDescent="0.25">
      <c r="A29" s="6"/>
      <c r="B29" s="145" t="s">
        <v>58</v>
      </c>
      <c r="C29" s="146">
        <v>312.99511129905494</v>
      </c>
      <c r="D29" s="147">
        <v>8.7274871961113942E-2</v>
      </c>
      <c r="E29" s="232">
        <v>12.283251018891567</v>
      </c>
      <c r="F29" s="232">
        <v>385.74916823285821</v>
      </c>
      <c r="G29" s="148">
        <v>7.3242872360552962</v>
      </c>
      <c r="H29" s="149">
        <v>112.36775706661746</v>
      </c>
      <c r="I29" s="150">
        <v>142.02195147040831</v>
      </c>
      <c r="J29" s="151">
        <v>2178.8725136821345</v>
      </c>
    </row>
    <row r="30" spans="1:12" ht="15.75" x14ac:dyDescent="0.25">
      <c r="A30" s="6"/>
      <c r="B30" s="152" t="s">
        <v>64</v>
      </c>
      <c r="C30" s="153">
        <v>63.901898314341359</v>
      </c>
      <c r="D30" s="154">
        <v>1.3788052239471802E-2</v>
      </c>
      <c r="E30" s="202">
        <v>2.2823238203428575</v>
      </c>
      <c r="F30" s="202">
        <v>12.261878939875537</v>
      </c>
      <c r="G30" s="155">
        <v>1.2409984812452195</v>
      </c>
      <c r="H30" s="156">
        <v>19.039151710782424</v>
      </c>
      <c r="I30" s="157">
        <v>152.31674782470228</v>
      </c>
      <c r="J30" s="158">
        <v>2336.8132304381629</v>
      </c>
    </row>
    <row r="31" spans="1:12" ht="15.75" x14ac:dyDescent="0.25">
      <c r="A31" s="6"/>
      <c r="B31" s="159" t="s">
        <v>66</v>
      </c>
      <c r="C31" s="160">
        <v>78.145637719167865</v>
      </c>
      <c r="D31" s="161">
        <v>5.9886865088551421E-2</v>
      </c>
      <c r="E31" s="233">
        <v>14.742921501478284</v>
      </c>
      <c r="F31" s="233">
        <v>1.5215935281864725</v>
      </c>
      <c r="G31" s="162">
        <v>5.1556991603915021</v>
      </c>
      <c r="H31" s="163">
        <v>79.097710410856706</v>
      </c>
      <c r="I31" s="164">
        <v>145.6918697523009</v>
      </c>
      <c r="J31" s="165">
        <v>2235.1756695611143</v>
      </c>
    </row>
    <row r="32" spans="1:12" ht="15.75" x14ac:dyDescent="0.25">
      <c r="A32" s="166"/>
      <c r="B32" s="167" t="s">
        <v>125</v>
      </c>
      <c r="C32" s="168">
        <v>145.27252059865887</v>
      </c>
      <c r="D32" s="169">
        <v>0.16721633373578909</v>
      </c>
      <c r="E32" s="234">
        <v>85.721912865702734</v>
      </c>
      <c r="F32" s="234">
        <v>-4.2347874902918754E-2</v>
      </c>
      <c r="G32" s="170">
        <v>13.072024083208641</v>
      </c>
      <c r="H32" s="171">
        <v>200.54839183806578</v>
      </c>
      <c r="I32" s="172">
        <v>132.29501219061038</v>
      </c>
      <c r="J32" s="173">
        <v>2029.6437471458376</v>
      </c>
    </row>
    <row r="33" spans="2:10" ht="16.5" thickBot="1" x14ac:dyDescent="0.3">
      <c r="B33" s="174" t="s">
        <v>68</v>
      </c>
      <c r="C33" s="175">
        <v>235.25371662177591</v>
      </c>
      <c r="D33" s="176">
        <v>9.2069775308256704E-2</v>
      </c>
      <c r="E33" s="235">
        <v>15.188031506865144</v>
      </c>
      <c r="F33" s="235">
        <v>201.34000727559669</v>
      </c>
      <c r="G33" s="177">
        <v>7.6927601909855072</v>
      </c>
      <c r="H33" s="178">
        <v>118.02079580619538</v>
      </c>
      <c r="I33" s="179">
        <v>141.39838185437259</v>
      </c>
      <c r="J33" s="180">
        <v>2169.3058327382337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58</v>
      </c>
      <c r="C36" s="184">
        <v>6.7345861540380501</v>
      </c>
      <c r="D36" s="184">
        <v>6.7440949784540276</v>
      </c>
      <c r="E36" s="184">
        <v>6.7452770647278903</v>
      </c>
      <c r="F36" s="184">
        <v>6.7452770647278903</v>
      </c>
      <c r="G36" s="185">
        <v>230.01546617109085</v>
      </c>
      <c r="H36" s="185">
        <v>3.528851503398736</v>
      </c>
      <c r="I36" s="185">
        <v>230.0557826444213</v>
      </c>
      <c r="J36" s="185">
        <v>3.5294700307086257</v>
      </c>
    </row>
    <row r="37" spans="2:10" ht="15.75" x14ac:dyDescent="0.25">
      <c r="B37" s="152" t="s">
        <v>64</v>
      </c>
      <c r="C37" s="186">
        <v>0.17138436271393898</v>
      </c>
      <c r="D37" s="186">
        <v>0.17165779331265119</v>
      </c>
      <c r="E37" s="186">
        <v>0.17169906379409594</v>
      </c>
      <c r="F37" s="186">
        <v>0.17169906379409594</v>
      </c>
      <c r="G37" s="187">
        <v>6.6673155693184425</v>
      </c>
      <c r="H37" s="187">
        <v>0.10228862850866965</v>
      </c>
      <c r="I37" s="187">
        <v>6.6689185453219189</v>
      </c>
      <c r="J37" s="187">
        <v>0.10231322104748429</v>
      </c>
    </row>
    <row r="38" spans="2:10" ht="15.75" x14ac:dyDescent="0.25">
      <c r="B38" s="159" t="s">
        <v>66</v>
      </c>
      <c r="C38" s="188">
        <v>2.2352993733621112E-3</v>
      </c>
      <c r="D38" s="188">
        <v>2.2627611420576138E-3</v>
      </c>
      <c r="E38" s="188">
        <v>2.2683152827267755E-3</v>
      </c>
      <c r="F38" s="188">
        <v>2.2683152827267755E-3</v>
      </c>
      <c r="G38" s="189">
        <v>0.53211152721267141</v>
      </c>
      <c r="H38" s="189">
        <v>8.1635491475322095E-3</v>
      </c>
      <c r="I38" s="189">
        <v>0.53341764044702467</v>
      </c>
      <c r="J38" s="189">
        <v>8.1835872768257784E-3</v>
      </c>
    </row>
    <row r="39" spans="2:10" ht="15.75" x14ac:dyDescent="0.25">
      <c r="B39" s="167" t="s">
        <v>125</v>
      </c>
      <c r="C39" s="190">
        <v>-9.0074620968957127E-5</v>
      </c>
      <c r="D39" s="190">
        <v>-5.3426353455806371E-5</v>
      </c>
      <c r="E39" s="190">
        <v>-4.7750898180284104E-5</v>
      </c>
      <c r="F39" s="190">
        <v>-4.7750898180284104E-5</v>
      </c>
      <c r="G39" s="191">
        <v>-6.4577705057856285E-3</v>
      </c>
      <c r="H39" s="191">
        <v>-9.9073829848445947E-5</v>
      </c>
      <c r="I39" s="191">
        <v>-5.7717647181083865E-3</v>
      </c>
      <c r="J39" s="191">
        <v>-8.854926558551759E-5</v>
      </c>
    </row>
    <row r="40" spans="2:10" ht="16.5" thickBot="1" x14ac:dyDescent="0.3">
      <c r="B40" s="174" t="s">
        <v>68</v>
      </c>
      <c r="C40" s="192">
        <v>6.9117849600744048</v>
      </c>
      <c r="D40" s="192">
        <v>6.9216456553266497</v>
      </c>
      <c r="E40" s="192">
        <v>6.922880466306446</v>
      </c>
      <c r="F40" s="192">
        <v>6.922880466306446</v>
      </c>
      <c r="G40" s="193">
        <v>101.97900841345648</v>
      </c>
      <c r="H40" s="193">
        <v>1.5645416508090784</v>
      </c>
      <c r="I40" s="193">
        <v>101.99720131230862</v>
      </c>
      <c r="J40" s="193">
        <v>1.5648207626424444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96" t="s">
        <v>153</v>
      </c>
    </row>
    <row r="44" spans="2:10" ht="15.75" x14ac:dyDescent="0.25">
      <c r="B44" s="145" t="s">
        <v>58</v>
      </c>
      <c r="C44" s="197">
        <v>29.320180467506535</v>
      </c>
      <c r="D44" s="198">
        <v>2.7854530469402814</v>
      </c>
      <c r="E44" s="199">
        <v>59.62824682806356</v>
      </c>
      <c r="F44" s="200">
        <v>11.8705184094863</v>
      </c>
      <c r="G44" s="197">
        <v>7.0781820169792153</v>
      </c>
      <c r="H44" s="197">
        <v>0.68611111101927236</v>
      </c>
      <c r="I44" s="197">
        <v>4.8564193276662433</v>
      </c>
      <c r="J44" s="201">
        <v>0</v>
      </c>
    </row>
    <row r="45" spans="2:10" ht="15.75" x14ac:dyDescent="0.25">
      <c r="B45" s="152" t="s">
        <v>64</v>
      </c>
      <c r="C45" s="202">
        <v>25.746162983882684</v>
      </c>
      <c r="D45" s="203">
        <v>3.3563416734660425</v>
      </c>
      <c r="E45" s="204">
        <v>54.374338565979343</v>
      </c>
      <c r="F45" s="205">
        <v>14.303423878269687</v>
      </c>
      <c r="G45" s="202">
        <v>7.7773921260974932</v>
      </c>
      <c r="H45" s="202">
        <v>0.50000000005820766</v>
      </c>
      <c r="I45" s="202">
        <v>3.8886960635014503</v>
      </c>
      <c r="J45" s="201">
        <v>0</v>
      </c>
    </row>
    <row r="46" spans="2:10" ht="15.75" x14ac:dyDescent="0.25">
      <c r="B46" s="159" t="s">
        <v>66</v>
      </c>
      <c r="C46" s="206">
        <v>4.2524189504228609</v>
      </c>
      <c r="D46" s="207">
        <v>0.98796333437790429</v>
      </c>
      <c r="E46" s="208">
        <v>34.970674976968006</v>
      </c>
      <c r="F46" s="209">
        <v>4.2103157910031817</v>
      </c>
      <c r="G46" s="206">
        <v>1.4723758507756821</v>
      </c>
      <c r="H46" s="206">
        <v>0.28055555565515533</v>
      </c>
      <c r="I46" s="206">
        <v>0.41308322494760358</v>
      </c>
      <c r="J46" s="201">
        <v>0</v>
      </c>
    </row>
    <row r="47" spans="2:10" ht="15.75" x14ac:dyDescent="0.25">
      <c r="B47" s="167" t="s">
        <v>125</v>
      </c>
      <c r="C47" s="210">
        <v>8.2731886194996829</v>
      </c>
      <c r="D47" s="211">
        <v>0.7243763924866583</v>
      </c>
      <c r="E47" s="212">
        <v>15.249337825309714</v>
      </c>
      <c r="F47" s="213">
        <v>3.0870106792342571</v>
      </c>
      <c r="G47" s="210">
        <v>0.47074868717981994</v>
      </c>
      <c r="H47" s="210">
        <v>0.74444444436812773</v>
      </c>
      <c r="I47" s="210">
        <v>0.35044624486460663</v>
      </c>
      <c r="J47">
        <v>0</v>
      </c>
    </row>
    <row r="48" spans="2:10" ht="16.5" thickBot="1" x14ac:dyDescent="0.3">
      <c r="B48" s="174" t="s">
        <v>68</v>
      </c>
      <c r="C48" s="214">
        <v>67.873239434374753</v>
      </c>
      <c r="D48" s="215">
        <v>1.9933242698014964</v>
      </c>
      <c r="E48" s="216">
        <v>50.650146383409208</v>
      </c>
      <c r="F48" s="217">
        <v>8.4947733966458934</v>
      </c>
      <c r="G48" s="214">
        <v>4.3026151603400473</v>
      </c>
      <c r="H48" s="214">
        <v>2.219444444286637</v>
      </c>
      <c r="I48" s="214">
        <v>9.5494153135201767</v>
      </c>
      <c r="J48" s="201">
        <v>0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85" zoomScaleNormal="85" workbookViewId="0">
      <selection activeCell="D50" sqref="D50"/>
    </sheetView>
  </sheetViews>
  <sheetFormatPr defaultRowHeight="14.25" x14ac:dyDescent="0.2"/>
  <cols>
    <col min="1" max="1" width="4" customWidth="1"/>
    <col min="2" max="2" width="43.375" bestFit="1" customWidth="1"/>
    <col min="3" max="3" width="24.625" bestFit="1" customWidth="1"/>
    <col min="4" max="4" width="21.25" bestFit="1" customWidth="1"/>
    <col min="5" max="5" width="19.125" customWidth="1"/>
    <col min="6" max="6" width="23.875" bestFit="1" customWidth="1"/>
    <col min="7" max="7" width="18.375" customWidth="1"/>
    <col min="8" max="8" width="15" customWidth="1"/>
    <col min="9" max="9" width="13.5" customWidth="1"/>
    <col min="10" max="10" width="12.375" bestFit="1" customWidth="1"/>
    <col min="11" max="11" width="5.375" customWidth="1"/>
    <col min="12" max="12" width="22" bestFit="1" customWidth="1"/>
  </cols>
  <sheetData>
    <row r="1" spans="1:12" ht="21" x14ac:dyDescent="0.35">
      <c r="A1" s="6"/>
      <c r="B1" s="7" t="s">
        <v>13</v>
      </c>
      <c r="C1" s="8" t="s">
        <v>228</v>
      </c>
      <c r="E1" t="s">
        <v>229</v>
      </c>
      <c r="F1" s="9"/>
      <c r="G1" s="10" t="s">
        <v>15</v>
      </c>
      <c r="H1" s="9" t="s">
        <v>182</v>
      </c>
      <c r="K1" s="11"/>
    </row>
    <row r="2" spans="1:12" ht="21" x14ac:dyDescent="0.35">
      <c r="A2" s="6"/>
      <c r="B2" s="7" t="s">
        <v>170</v>
      </c>
      <c r="C2" s="8" t="s">
        <v>146</v>
      </c>
      <c r="D2" t="s">
        <v>171</v>
      </c>
      <c r="E2" t="s">
        <v>147</v>
      </c>
      <c r="F2" s="9"/>
      <c r="G2" s="10"/>
      <c r="H2" s="9"/>
      <c r="K2" s="11"/>
    </row>
    <row r="3" spans="1:12" x14ac:dyDescent="0.2">
      <c r="A3" s="6"/>
      <c r="K3" s="11"/>
    </row>
    <row r="4" spans="1:12" ht="15" x14ac:dyDescent="0.25">
      <c r="A4" s="6"/>
      <c r="B4" s="13" t="s">
        <v>147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  <c r="K4" s="11"/>
      <c r="L4" s="20" t="s">
        <v>26</v>
      </c>
    </row>
    <row r="5" spans="1:12" ht="15" x14ac:dyDescent="0.25">
      <c r="A5" s="6"/>
      <c r="B5" s="21"/>
      <c r="C5" s="14"/>
      <c r="D5" s="22">
        <v>40512</v>
      </c>
      <c r="E5" s="23">
        <v>0.625</v>
      </c>
      <c r="F5" s="24" t="s">
        <v>27</v>
      </c>
      <c r="G5" s="25">
        <v>11.971822990399998</v>
      </c>
      <c r="H5" s="26" t="s">
        <v>28</v>
      </c>
      <c r="I5" s="27"/>
      <c r="J5" s="28"/>
      <c r="K5" s="11"/>
      <c r="L5" s="29" t="s">
        <v>29</v>
      </c>
    </row>
    <row r="6" spans="1:12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  <c r="K6" s="11"/>
      <c r="L6" s="34" t="s">
        <v>39</v>
      </c>
    </row>
    <row r="7" spans="1:12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  <c r="K7" s="11"/>
      <c r="L7" s="38" t="s">
        <v>46</v>
      </c>
    </row>
    <row r="8" spans="1:12" ht="15.7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  <c r="K8" s="11"/>
      <c r="L8" s="40" t="s">
        <v>55</v>
      </c>
    </row>
    <row r="9" spans="1:12" ht="15.75" x14ac:dyDescent="0.25">
      <c r="A9" s="6"/>
      <c r="B9" s="41" t="s">
        <v>56</v>
      </c>
      <c r="C9" s="42">
        <v>6</v>
      </c>
      <c r="D9" s="43">
        <v>7887.9250832327298</v>
      </c>
      <c r="E9" s="44">
        <v>0</v>
      </c>
      <c r="F9" s="45">
        <v>5.0713564254615595E-2</v>
      </c>
      <c r="G9" s="46">
        <v>1831.0064691114339</v>
      </c>
      <c r="H9" s="47">
        <v>54.869965222031539</v>
      </c>
      <c r="I9" s="48">
        <v>184.37726601264274</v>
      </c>
      <c r="J9" s="49" t="e">
        <v>#REF!</v>
      </c>
      <c r="K9" s="11"/>
      <c r="L9" s="50" t="s">
        <v>57</v>
      </c>
    </row>
    <row r="10" spans="1:12" ht="15.75" x14ac:dyDescent="0.25">
      <c r="A10" s="6"/>
      <c r="B10" s="51" t="s">
        <v>148</v>
      </c>
      <c r="C10" s="52">
        <v>516</v>
      </c>
      <c r="D10" s="53" t="s">
        <v>59</v>
      </c>
      <c r="E10" s="54">
        <v>85.000003839377314</v>
      </c>
      <c r="F10" s="55" t="s">
        <v>60</v>
      </c>
      <c r="G10" s="56" t="s">
        <v>61</v>
      </c>
      <c r="H10" s="57"/>
      <c r="I10" s="58"/>
      <c r="J10" s="59"/>
      <c r="K10" s="11"/>
      <c r="L10" s="60" t="s">
        <v>62</v>
      </c>
    </row>
    <row r="11" spans="1:12" ht="15.75" x14ac:dyDescent="0.25">
      <c r="A11" s="6"/>
      <c r="B11" s="61"/>
      <c r="C11" s="62"/>
      <c r="D11" s="11"/>
      <c r="E11" s="11"/>
      <c r="F11" s="11"/>
      <c r="G11" s="11"/>
      <c r="H11" s="11"/>
      <c r="I11" s="11"/>
      <c r="J11" s="28"/>
      <c r="K11" s="11"/>
      <c r="L11" s="63" t="s">
        <v>63</v>
      </c>
    </row>
    <row r="12" spans="1:12" ht="15.75" x14ac:dyDescent="0.25">
      <c r="A12" s="6"/>
      <c r="B12" s="64" t="s">
        <v>64</v>
      </c>
      <c r="C12" s="65">
        <v>517</v>
      </c>
      <c r="D12" s="66">
        <v>5259.2820329753258</v>
      </c>
      <c r="E12" s="67">
        <v>0</v>
      </c>
      <c r="F12" s="68">
        <v>1.4651886838241193E-2</v>
      </c>
      <c r="G12" s="69">
        <v>1896.0821522032431</v>
      </c>
      <c r="H12" s="69">
        <v>16.416152485962701</v>
      </c>
      <c r="I12" s="70">
        <v>4.3270191910963645</v>
      </c>
      <c r="J12" s="71" t="e">
        <v>#REF!</v>
      </c>
      <c r="K12" s="11"/>
      <c r="L12" s="72" t="s">
        <v>65</v>
      </c>
    </row>
    <row r="13" spans="1:12" ht="15" x14ac:dyDescent="0.25">
      <c r="A13" s="6"/>
      <c r="B13" s="64" t="s">
        <v>58</v>
      </c>
      <c r="C13" s="73">
        <v>577</v>
      </c>
      <c r="D13" s="74" t="s">
        <v>59</v>
      </c>
      <c r="E13" s="75">
        <v>10.000000451691449</v>
      </c>
      <c r="F13" s="76" t="s">
        <v>60</v>
      </c>
      <c r="G13" s="77"/>
      <c r="H13" s="77"/>
      <c r="I13" s="78"/>
      <c r="J13" s="19"/>
      <c r="K13" s="11"/>
    </row>
    <row r="14" spans="1:12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  <c r="K14" s="11"/>
    </row>
    <row r="15" spans="1:12" ht="15" x14ac:dyDescent="0.25">
      <c r="A15" s="6"/>
      <c r="B15" s="79" t="s">
        <v>66</v>
      </c>
      <c r="C15" s="80">
        <v>578</v>
      </c>
      <c r="D15" s="81">
        <v>2983.5749019105597</v>
      </c>
      <c r="E15" s="82">
        <v>0</v>
      </c>
      <c r="F15" s="83">
        <v>2.5614617882530968E-2</v>
      </c>
      <c r="G15" s="84">
        <v>1875.8150476689907</v>
      </c>
      <c r="H15" s="84">
        <v>28.39216880165711</v>
      </c>
      <c r="I15" s="85">
        <v>4.1039611395984323</v>
      </c>
      <c r="J15" s="86" t="e">
        <v>#REF!</v>
      </c>
      <c r="K15" s="11"/>
    </row>
    <row r="16" spans="1:12" ht="15" x14ac:dyDescent="0.25">
      <c r="A16" s="6"/>
      <c r="B16" s="79" t="s">
        <v>149</v>
      </c>
      <c r="C16" s="87">
        <v>636</v>
      </c>
      <c r="D16" s="88" t="s">
        <v>59</v>
      </c>
      <c r="E16" s="89">
        <v>9.6666671033017337</v>
      </c>
      <c r="F16" s="76" t="s">
        <v>60</v>
      </c>
      <c r="G16" s="77"/>
      <c r="H16" s="77"/>
      <c r="I16" s="78"/>
      <c r="J16" s="19"/>
      <c r="K16" s="11"/>
      <c r="L16" s="11"/>
    </row>
    <row r="17" spans="1:12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  <c r="K17" s="11"/>
    </row>
    <row r="18" spans="1:12" ht="15" x14ac:dyDescent="0.25">
      <c r="A18" s="6"/>
      <c r="B18" s="90" t="s">
        <v>142</v>
      </c>
      <c r="C18" s="91">
        <v>637</v>
      </c>
      <c r="D18" s="92">
        <v>2484.5816055764576</v>
      </c>
      <c r="E18" s="93">
        <v>0</v>
      </c>
      <c r="F18" s="94">
        <v>5.3187416491693465E-2</v>
      </c>
      <c r="G18" s="95">
        <v>1826.7055826986391</v>
      </c>
      <c r="H18" s="95">
        <v>57.411398102319254</v>
      </c>
      <c r="I18" s="96">
        <v>20.136214367151325</v>
      </c>
      <c r="J18" s="97" t="e">
        <v>#REF!</v>
      </c>
      <c r="K18" s="11"/>
    </row>
    <row r="19" spans="1:12" ht="15.75" thickBot="1" x14ac:dyDescent="0.3">
      <c r="A19" s="6"/>
      <c r="B19" s="98" t="s">
        <v>67</v>
      </c>
      <c r="C19" s="99">
        <v>806</v>
      </c>
      <c r="D19" s="100" t="s">
        <v>59</v>
      </c>
      <c r="E19" s="101">
        <v>28.166667938930914</v>
      </c>
      <c r="F19" s="76" t="s">
        <v>60</v>
      </c>
      <c r="G19" s="11"/>
      <c r="H19" s="11"/>
      <c r="I19" s="102"/>
      <c r="J19" s="28"/>
      <c r="K19" s="11"/>
    </row>
    <row r="20" spans="1:12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6</v>
      </c>
      <c r="K20" s="11"/>
      <c r="L20" s="11"/>
    </row>
    <row r="21" spans="1:12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806</v>
      </c>
      <c r="K21" s="11"/>
      <c r="L21" s="11"/>
    </row>
    <row r="22" spans="1:12" ht="15.75" x14ac:dyDescent="0.25">
      <c r="A22" s="6"/>
      <c r="B22" s="109" t="s">
        <v>74</v>
      </c>
      <c r="C22" s="115">
        <v>85.000003839377314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4131.8765411104559</v>
      </c>
      <c r="K22" s="11"/>
    </row>
    <row r="23" spans="1:12" ht="15.75" x14ac:dyDescent="0.25">
      <c r="A23" s="6"/>
      <c r="B23" s="121" t="s">
        <v>150</v>
      </c>
      <c r="C23" s="122">
        <v>3360.2584814216543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133.33333935588598</v>
      </c>
      <c r="K23" s="11"/>
    </row>
    <row r="24" spans="1:12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30.989072658578507</v>
      </c>
      <c r="K24" s="11"/>
    </row>
    <row r="25" spans="1:12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3.1747498514554207</v>
      </c>
      <c r="K25" s="11"/>
    </row>
    <row r="26" spans="1:12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  <c r="L26" s="136"/>
    </row>
    <row r="27" spans="1:12" ht="15" thickBot="1" x14ac:dyDescent="0.25">
      <c r="A27" s="6"/>
      <c r="B27" s="30"/>
      <c r="C27" s="11"/>
      <c r="D27" s="11"/>
      <c r="E27" s="11"/>
      <c r="F27" s="11"/>
      <c r="G27" s="11"/>
      <c r="H27" s="11"/>
      <c r="J27" s="137"/>
      <c r="L27" s="136"/>
    </row>
    <row r="28" spans="1:12" x14ac:dyDescent="0.2">
      <c r="A28" s="6"/>
      <c r="B28" s="138" t="s">
        <v>88</v>
      </c>
      <c r="C28" s="139" t="s">
        <v>89</v>
      </c>
      <c r="D28" s="140" t="s">
        <v>43</v>
      </c>
      <c r="E28" s="141" t="s">
        <v>164</v>
      </c>
      <c r="F28" s="141" t="s">
        <v>165</v>
      </c>
      <c r="G28" s="141" t="s">
        <v>90</v>
      </c>
      <c r="H28" s="142" t="s">
        <v>91</v>
      </c>
      <c r="I28" s="143" t="s">
        <v>92</v>
      </c>
      <c r="J28" s="144" t="s">
        <v>93</v>
      </c>
      <c r="L28" s="136"/>
    </row>
    <row r="29" spans="1:12" ht="15.75" x14ac:dyDescent="0.25">
      <c r="A29" s="6"/>
      <c r="B29" s="145" t="s">
        <v>148</v>
      </c>
      <c r="C29" s="146">
        <v>130.14865248316212</v>
      </c>
      <c r="D29" s="147">
        <v>5.0713564254615595E-2</v>
      </c>
      <c r="E29" s="232">
        <v>6.374665554991882</v>
      </c>
      <c r="F29" s="232">
        <v>127.08501370379577</v>
      </c>
      <c r="G29" s="148">
        <v>4.583258979524742</v>
      </c>
      <c r="H29" s="149">
        <v>54.869965222031539</v>
      </c>
      <c r="I29" s="150">
        <v>152.94299544686612</v>
      </c>
      <c r="J29" s="151">
        <v>1831.0064691114339</v>
      </c>
    </row>
    <row r="30" spans="1:12" ht="15.75" x14ac:dyDescent="0.25">
      <c r="A30" s="6"/>
      <c r="B30" s="152" t="s">
        <v>64</v>
      </c>
      <c r="C30" s="153">
        <v>25.9621139738917</v>
      </c>
      <c r="D30" s="154">
        <v>1.4651886838241193E-2</v>
      </c>
      <c r="E30" s="202">
        <v>1.8033336970561176</v>
      </c>
      <c r="F30" s="202">
        <v>41.661795309029621</v>
      </c>
      <c r="G30" s="155">
        <v>1.3712324763844683</v>
      </c>
      <c r="H30" s="156">
        <v>16.416152485962701</v>
      </c>
      <c r="I30" s="157">
        <v>158.3787326060266</v>
      </c>
      <c r="J30" s="158">
        <v>1896.0821522032431</v>
      </c>
    </row>
    <row r="31" spans="1:12" ht="15.75" x14ac:dyDescent="0.25">
      <c r="A31" s="6"/>
      <c r="B31" s="159" t="s">
        <v>66</v>
      </c>
      <c r="C31" s="160">
        <v>25.47286109519602</v>
      </c>
      <c r="D31" s="161">
        <v>2.5614617882530968E-2</v>
      </c>
      <c r="E31" s="233">
        <v>3.3473488317343105</v>
      </c>
      <c r="F31" s="233">
        <v>1.5847930671318042</v>
      </c>
      <c r="G31" s="162">
        <v>2.3715827426135778</v>
      </c>
      <c r="H31" s="163">
        <v>28.39216880165711</v>
      </c>
      <c r="I31" s="164">
        <v>156.685832155485</v>
      </c>
      <c r="J31" s="165">
        <v>1875.8150476689907</v>
      </c>
    </row>
    <row r="32" spans="1:12" ht="15.75" x14ac:dyDescent="0.25">
      <c r="A32" s="166"/>
      <c r="B32" s="167" t="s">
        <v>142</v>
      </c>
      <c r="C32" s="168">
        <v>42.893709140483324</v>
      </c>
      <c r="D32" s="169">
        <v>5.3187416491693465E-2</v>
      </c>
      <c r="E32" s="234">
        <v>7.7154435453515307</v>
      </c>
      <c r="F32" s="234">
        <v>1.4878044118362459</v>
      </c>
      <c r="G32" s="170">
        <v>4.7955435148311567</v>
      </c>
      <c r="H32" s="171">
        <v>57.411398102319254</v>
      </c>
      <c r="I32" s="172">
        <v>152.58374469480907</v>
      </c>
      <c r="J32" s="173">
        <v>1826.7055826986391</v>
      </c>
    </row>
    <row r="33" spans="2:12" ht="16.5" thickBot="1" x14ac:dyDescent="0.3">
      <c r="B33" s="174" t="s">
        <v>68</v>
      </c>
      <c r="C33" s="175">
        <v>94.015292981304242</v>
      </c>
      <c r="D33" s="176">
        <v>4.6548214304240089E-2</v>
      </c>
      <c r="E33" s="235">
        <v>5.9233040318287928</v>
      </c>
      <c r="F33" s="235">
        <v>107.24320456851666</v>
      </c>
      <c r="G33" s="177">
        <v>4.2235572577885625</v>
      </c>
      <c r="H33" s="178">
        <v>50.563679880063887</v>
      </c>
      <c r="I33" s="179">
        <v>153.55172143749655</v>
      </c>
      <c r="J33" s="180">
        <v>1838.2940289209175</v>
      </c>
    </row>
    <row r="34" spans="2:12" ht="15" thickBot="1" x14ac:dyDescent="0.25">
      <c r="J34" s="181"/>
    </row>
    <row r="35" spans="2:12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2" ht="15.75" x14ac:dyDescent="0.25">
      <c r="B36" s="145" t="s">
        <v>148</v>
      </c>
      <c r="C36" s="184">
        <v>3.6751937263667385</v>
      </c>
      <c r="D36" s="184">
        <v>3.6757359544197805</v>
      </c>
      <c r="E36" s="184">
        <v>3.6760333042374542</v>
      </c>
      <c r="F36" s="184">
        <v>3.6760333042374542</v>
      </c>
      <c r="G36" s="185">
        <v>91.371621804508706</v>
      </c>
      <c r="H36" s="185">
        <v>1.093884882589351</v>
      </c>
      <c r="I36" s="185">
        <v>91.379013340631289</v>
      </c>
      <c r="J36" s="185">
        <v>1.0939733727514378</v>
      </c>
    </row>
    <row r="37" spans="2:12" ht="15.75" x14ac:dyDescent="0.25">
      <c r="B37" s="152" t="s">
        <v>64</v>
      </c>
      <c r="C37" s="186">
        <v>9.9870709593749663E-2</v>
      </c>
      <c r="D37" s="186">
        <v>9.9965629285355462E-2</v>
      </c>
      <c r="E37" s="186">
        <v>9.9968013728271465E-2</v>
      </c>
      <c r="F37" s="186">
        <v>9.9968013728271465E-2</v>
      </c>
      <c r="G37" s="187">
        <v>31.679110108951594</v>
      </c>
      <c r="H37" s="187">
        <v>0.37925669871775969</v>
      </c>
      <c r="I37" s="187">
        <v>31.679865738963869</v>
      </c>
      <c r="J37" s="187">
        <v>0.37926574498651283</v>
      </c>
    </row>
    <row r="38" spans="2:12" ht="15.75" x14ac:dyDescent="0.25">
      <c r="B38" s="159" t="s">
        <v>66</v>
      </c>
      <c r="C38" s="188">
        <v>1.9381436597853963E-3</v>
      </c>
      <c r="D38" s="188">
        <v>1.9430090763634666E-3</v>
      </c>
      <c r="E38" s="188">
        <v>1.943917760026892E-3</v>
      </c>
      <c r="F38" s="188">
        <v>1.943917760026892E-3</v>
      </c>
      <c r="G38" s="189">
        <v>1.1228193049351569</v>
      </c>
      <c r="H38" s="189">
        <v>1.3442193968887657E-2</v>
      </c>
      <c r="I38" s="189">
        <v>1.1233444118797331</v>
      </c>
      <c r="J38" s="189">
        <v>1.3448480456279154E-2</v>
      </c>
    </row>
    <row r="39" spans="2:12" ht="15.75" x14ac:dyDescent="0.25">
      <c r="B39" s="167" t="s">
        <v>142</v>
      </c>
      <c r="C39" s="190">
        <v>3.8608945031666231E-3</v>
      </c>
      <c r="D39" s="190">
        <v>3.882958691491023E-3</v>
      </c>
      <c r="E39" s="190">
        <v>3.8868358027710492E-3</v>
      </c>
      <c r="F39" s="190">
        <v>3.8868358027710492E-3</v>
      </c>
      <c r="G39" s="191">
        <v>0.92474667938140109</v>
      </c>
      <c r="H39" s="191">
        <v>1.1070903556514314E-2</v>
      </c>
      <c r="I39" s="191">
        <v>0.92567003346952292</v>
      </c>
      <c r="J39" s="191">
        <v>1.1081957788214771E-2</v>
      </c>
    </row>
    <row r="40" spans="2:12" ht="16.5" thickBot="1" x14ac:dyDescent="0.3">
      <c r="B40" s="174" t="s">
        <v>68</v>
      </c>
      <c r="C40" s="192">
        <v>3.7819473962520593</v>
      </c>
      <c r="D40" s="192">
        <v>3.782611753696508</v>
      </c>
      <c r="E40" s="192">
        <v>3.7829162737520412</v>
      </c>
      <c r="F40" s="192">
        <v>3.7829162737520412</v>
      </c>
      <c r="G40" s="193">
        <v>76.468776981555095</v>
      </c>
      <c r="H40" s="193">
        <v>0.91547066231555141</v>
      </c>
      <c r="I40" s="193">
        <v>76.474933118565502</v>
      </c>
      <c r="J40" s="193">
        <v>0.91554436249814464</v>
      </c>
    </row>
    <row r="42" spans="2:12" ht="15" thickBot="1" x14ac:dyDescent="0.25">
      <c r="L42" t="s">
        <v>152</v>
      </c>
    </row>
    <row r="43" spans="2:12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  <c r="L43" s="224" t="s">
        <v>154</v>
      </c>
    </row>
    <row r="44" spans="2:12" ht="15.75" x14ac:dyDescent="0.25">
      <c r="B44" s="145" t="s">
        <v>148</v>
      </c>
      <c r="C44" s="197">
        <v>40.228419741570157</v>
      </c>
      <c r="D44" s="198">
        <v>2.3719470562176417</v>
      </c>
      <c r="E44" s="199">
        <v>71.898030414092503</v>
      </c>
      <c r="F44" s="200">
        <v>7.8879250832327301</v>
      </c>
      <c r="G44" s="197">
        <v>5.6712627753835001</v>
      </c>
      <c r="H44" s="197">
        <v>1.4166667306562886</v>
      </c>
      <c r="I44" s="197">
        <v>8.0342892946952524</v>
      </c>
      <c r="J44" s="197">
        <v>0</v>
      </c>
      <c r="L44" s="225" t="s">
        <v>155</v>
      </c>
    </row>
    <row r="45" spans="2:12" ht="15.75" x14ac:dyDescent="0.25">
      <c r="B45" s="152" t="s">
        <v>64</v>
      </c>
      <c r="C45" s="202">
        <v>3.1555693623195586</v>
      </c>
      <c r="D45" s="203">
        <v>1.5814981004892383</v>
      </c>
      <c r="E45" s="204">
        <v>76.03875414866144</v>
      </c>
      <c r="F45" s="205">
        <v>5.2592820329753263</v>
      </c>
      <c r="G45" s="202">
        <v>3.999092535038832</v>
      </c>
      <c r="H45" s="202">
        <v>0.16666667419485748</v>
      </c>
      <c r="I45" s="202">
        <v>0.66651545261240364</v>
      </c>
      <c r="J45" s="202">
        <v>0</v>
      </c>
      <c r="L45" s="225" t="s">
        <v>156</v>
      </c>
    </row>
    <row r="46" spans="2:12" ht="15.75" x14ac:dyDescent="0.25">
      <c r="B46" s="159" t="s">
        <v>66</v>
      </c>
      <c r="C46" s="206">
        <v>1.7304735212721303</v>
      </c>
      <c r="D46" s="207">
        <v>0.89717912263572119</v>
      </c>
      <c r="E46" s="208">
        <v>70.849584606478729</v>
      </c>
      <c r="F46" s="209">
        <v>2.9835749019105595</v>
      </c>
      <c r="G46" s="206">
        <v>2.1138504244267868</v>
      </c>
      <c r="H46" s="206">
        <v>0.16111111838836223</v>
      </c>
      <c r="I46" s="206">
        <v>0.34056480598511379</v>
      </c>
      <c r="J46" s="206">
        <v>0</v>
      </c>
      <c r="L46" s="225" t="s">
        <v>157</v>
      </c>
    </row>
    <row r="47" spans="2:12" ht="15.75" x14ac:dyDescent="0.25">
      <c r="B47" s="167" t="s">
        <v>142</v>
      </c>
      <c r="C47" s="210">
        <v>4.198943103086874</v>
      </c>
      <c r="D47" s="211">
        <v>0.74712880296065354</v>
      </c>
      <c r="E47" s="212">
        <v>62.155124156412477</v>
      </c>
      <c r="F47" s="213">
        <v>2.4845816055764578</v>
      </c>
      <c r="G47" s="210">
        <v>1.5442947817134338</v>
      </c>
      <c r="H47" s="210">
        <v>0.46944446564884856</v>
      </c>
      <c r="I47" s="210">
        <v>0.7249606386057682</v>
      </c>
      <c r="J47" s="210">
        <v>0</v>
      </c>
      <c r="L47" s="226" t="s">
        <v>158</v>
      </c>
    </row>
    <row r="48" spans="2:12" ht="16.5" thickBot="1" x14ac:dyDescent="0.3">
      <c r="B48" s="174" t="s">
        <v>68</v>
      </c>
      <c r="C48" s="214">
        <v>49.466094568360965</v>
      </c>
      <c r="D48" s="215">
        <v>1.8593443595147106</v>
      </c>
      <c r="E48" s="216">
        <v>71.304076830993907</v>
      </c>
      <c r="F48" s="217">
        <v>6.1832615417524837</v>
      </c>
      <c r="G48" s="214">
        <v>4.4089175603924895</v>
      </c>
      <c r="H48" s="214">
        <v>2.2222223225980997</v>
      </c>
      <c r="I48" s="214">
        <v>9.797595021198946</v>
      </c>
      <c r="J48" s="214">
        <v>0</v>
      </c>
      <c r="L48" s="227" t="s">
        <v>159</v>
      </c>
    </row>
    <row r="49" spans="12:12" x14ac:dyDescent="0.2">
      <c r="L49" s="226" t="s">
        <v>160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55" zoomScaleNormal="55" workbookViewId="0">
      <selection activeCell="D50" sqref="D50"/>
    </sheetView>
  </sheetViews>
  <sheetFormatPr defaultRowHeight="14.25" x14ac:dyDescent="0.2"/>
  <cols>
    <col min="1" max="1" width="3.125" customWidth="1"/>
    <col min="2" max="2" width="37.25" bestFit="1" customWidth="1"/>
    <col min="3" max="3" width="24.625" bestFit="1" customWidth="1"/>
    <col min="4" max="4" width="21.25" bestFit="1" customWidth="1"/>
    <col min="5" max="5" width="19.125" customWidth="1"/>
    <col min="6" max="6" width="19.5" bestFit="1" customWidth="1"/>
    <col min="7" max="7" width="18.375" customWidth="1"/>
    <col min="8" max="8" width="15" customWidth="1"/>
    <col min="9" max="9" width="13.5" customWidth="1"/>
    <col min="10" max="10" width="36" bestFit="1" customWidth="1"/>
    <col min="11" max="11" width="5.375" customWidth="1"/>
    <col min="12" max="12" width="19.125" bestFit="1" customWidth="1"/>
  </cols>
  <sheetData>
    <row r="1" spans="1:12" ht="21" x14ac:dyDescent="0.35">
      <c r="A1" s="6"/>
      <c r="B1" s="7" t="s">
        <v>13</v>
      </c>
      <c r="C1" s="8" t="s">
        <v>14</v>
      </c>
      <c r="E1" t="s">
        <v>139</v>
      </c>
      <c r="F1" s="9"/>
      <c r="G1" s="10" t="s">
        <v>15</v>
      </c>
      <c r="H1" s="9" t="s">
        <v>16</v>
      </c>
      <c r="K1" s="11"/>
    </row>
    <row r="2" spans="1:12" ht="21" x14ac:dyDescent="0.35">
      <c r="A2" s="6"/>
      <c r="B2" s="7" t="s">
        <v>17</v>
      </c>
      <c r="C2" s="8" t="s">
        <v>140</v>
      </c>
      <c r="D2" t="s">
        <v>19</v>
      </c>
      <c r="E2" t="s">
        <v>141</v>
      </c>
      <c r="F2" s="9"/>
      <c r="G2" s="10"/>
      <c r="H2" s="9"/>
      <c r="K2" s="11"/>
    </row>
    <row r="3" spans="1:12" x14ac:dyDescent="0.2">
      <c r="A3" s="6"/>
      <c r="K3" s="11"/>
    </row>
    <row r="4" spans="1:12" ht="15" x14ac:dyDescent="0.25">
      <c r="A4" s="6"/>
      <c r="B4" s="13" t="s">
        <v>141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  <c r="K4" s="11"/>
      <c r="L4" s="20" t="s">
        <v>26</v>
      </c>
    </row>
    <row r="5" spans="1:12" ht="15" x14ac:dyDescent="0.25">
      <c r="A5" s="6"/>
      <c r="B5" s="21"/>
      <c r="C5" s="14"/>
      <c r="D5" s="22">
        <v>40518</v>
      </c>
      <c r="E5" s="23">
        <v>0.50208333333333333</v>
      </c>
      <c r="F5" s="24" t="s">
        <v>27</v>
      </c>
      <c r="G5" s="25">
        <v>11.971822990399998</v>
      </c>
      <c r="H5" s="26" t="s">
        <v>28</v>
      </c>
      <c r="I5" s="27"/>
      <c r="J5" s="28"/>
      <c r="K5" s="11"/>
      <c r="L5" s="29" t="s">
        <v>29</v>
      </c>
    </row>
    <row r="6" spans="1:12" ht="15" x14ac:dyDescent="0.25">
      <c r="A6" s="6"/>
      <c r="B6" s="30" t="s">
        <v>30</v>
      </c>
      <c r="C6" s="15" t="s">
        <v>31</v>
      </c>
      <c r="D6" s="31" t="s">
        <v>32</v>
      </c>
      <c r="E6" s="31" t="s">
        <v>33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  <c r="K6" s="11"/>
      <c r="L6" s="34" t="s">
        <v>39</v>
      </c>
    </row>
    <row r="7" spans="1:12" x14ac:dyDescent="0.2">
      <c r="A7" s="6"/>
      <c r="B7" s="30" t="s">
        <v>40</v>
      </c>
      <c r="C7" s="35" t="s">
        <v>41</v>
      </c>
      <c r="D7" s="31" t="s">
        <v>42</v>
      </c>
      <c r="E7" s="31" t="s">
        <v>33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  <c r="K7" s="11"/>
      <c r="L7" s="38" t="s">
        <v>46</v>
      </c>
    </row>
    <row r="8" spans="1:12" ht="15.7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  <c r="K8" s="11"/>
      <c r="L8" s="40" t="s">
        <v>55</v>
      </c>
    </row>
    <row r="9" spans="1:12" ht="15.75" x14ac:dyDescent="0.25">
      <c r="A9" s="6"/>
      <c r="B9" s="41" t="s">
        <v>56</v>
      </c>
      <c r="C9" s="42">
        <v>6</v>
      </c>
      <c r="D9" s="43">
        <v>6636.3263342378959</v>
      </c>
      <c r="E9" s="44">
        <v>0</v>
      </c>
      <c r="F9" s="45">
        <v>3.6467046293987962E-2</v>
      </c>
      <c r="G9" s="46">
        <v>1856.1741448629143</v>
      </c>
      <c r="H9" s="47">
        <v>39.99815682342966</v>
      </c>
      <c r="I9" s="48">
        <v>74.054915809045212</v>
      </c>
      <c r="J9" s="49">
        <v>0</v>
      </c>
      <c r="K9" s="11"/>
      <c r="L9" s="50" t="s">
        <v>57</v>
      </c>
    </row>
    <row r="10" spans="1:12" ht="15.75" x14ac:dyDescent="0.25">
      <c r="A10" s="6"/>
      <c r="B10" s="51" t="s">
        <v>58</v>
      </c>
      <c r="C10" s="52">
        <v>340</v>
      </c>
      <c r="D10" s="53" t="s">
        <v>59</v>
      </c>
      <c r="E10" s="54">
        <v>55.666666666511446</v>
      </c>
      <c r="F10" s="55" t="s">
        <v>60</v>
      </c>
      <c r="G10" s="56" t="s">
        <v>61</v>
      </c>
      <c r="H10" s="57"/>
      <c r="I10" s="58"/>
      <c r="J10" s="59"/>
      <c r="K10" s="11"/>
      <c r="L10" s="60" t="s">
        <v>62</v>
      </c>
    </row>
    <row r="11" spans="1:12" ht="15.75" x14ac:dyDescent="0.25">
      <c r="A11" s="6"/>
      <c r="B11" s="61"/>
      <c r="C11" s="62"/>
      <c r="D11" s="11"/>
      <c r="E11" s="11"/>
      <c r="F11" s="11"/>
      <c r="G11" s="11"/>
      <c r="H11" s="11"/>
      <c r="I11" s="11"/>
      <c r="J11" s="28"/>
      <c r="K11" s="11"/>
      <c r="L11" s="63" t="s">
        <v>63</v>
      </c>
    </row>
    <row r="12" spans="1:12" ht="15.75" x14ac:dyDescent="0.25">
      <c r="A12" s="6"/>
      <c r="B12" s="64" t="s">
        <v>136</v>
      </c>
      <c r="C12" s="65">
        <v>341</v>
      </c>
      <c r="D12" s="66">
        <v>5473.7589882067796</v>
      </c>
      <c r="E12" s="67">
        <v>0</v>
      </c>
      <c r="F12" s="68">
        <v>1.545761268615593E-2</v>
      </c>
      <c r="G12" s="69">
        <v>1894.5776852705869</v>
      </c>
      <c r="H12" s="69">
        <v>17.305155673441153</v>
      </c>
      <c r="I12" s="70">
        <v>46.808967337925907</v>
      </c>
      <c r="J12" s="71">
        <v>0</v>
      </c>
      <c r="K12" s="11"/>
      <c r="L12" s="72" t="s">
        <v>65</v>
      </c>
    </row>
    <row r="13" spans="1:12" ht="15" x14ac:dyDescent="0.25">
      <c r="A13" s="6"/>
      <c r="B13" s="64" t="s">
        <v>58</v>
      </c>
      <c r="C13" s="73">
        <v>932</v>
      </c>
      <c r="D13" s="74" t="s">
        <v>59</v>
      </c>
      <c r="E13" s="75">
        <v>98.599999998696148</v>
      </c>
      <c r="F13" s="76" t="s">
        <v>60</v>
      </c>
      <c r="G13" s="77"/>
      <c r="H13" s="77"/>
      <c r="I13" s="78"/>
      <c r="J13" s="19"/>
      <c r="K13" s="11"/>
    </row>
    <row r="14" spans="1:12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  <c r="K14" s="11"/>
    </row>
    <row r="15" spans="1:12" ht="15" x14ac:dyDescent="0.25">
      <c r="A15" s="6"/>
      <c r="B15" s="79" t="s">
        <v>66</v>
      </c>
      <c r="C15" s="80">
        <v>933</v>
      </c>
      <c r="D15" s="81">
        <v>2062.7567239241121</v>
      </c>
      <c r="E15" s="82">
        <v>0</v>
      </c>
      <c r="F15" s="83">
        <v>4.1268678036599157E-2</v>
      </c>
      <c r="G15" s="84">
        <v>1847.6147164639024</v>
      </c>
      <c r="H15" s="84">
        <v>45.056000877391178</v>
      </c>
      <c r="I15" s="85">
        <v>17.622447413995378</v>
      </c>
      <c r="J15" s="86">
        <v>0</v>
      </c>
      <c r="K15" s="11"/>
    </row>
    <row r="16" spans="1:12" ht="15" x14ac:dyDescent="0.25">
      <c r="A16" s="6"/>
      <c r="B16" s="79" t="s">
        <v>124</v>
      </c>
      <c r="C16" s="87">
        <v>1160</v>
      </c>
      <c r="D16" s="88" t="s">
        <v>59</v>
      </c>
      <c r="E16" s="89">
        <v>37.833333334419876</v>
      </c>
      <c r="F16" s="76" t="s">
        <v>60</v>
      </c>
      <c r="G16" s="77"/>
      <c r="H16" s="77"/>
      <c r="I16" s="78"/>
      <c r="J16" s="19"/>
      <c r="K16" s="11"/>
      <c r="L16" s="11"/>
    </row>
    <row r="17" spans="1:12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  <c r="K17" s="11"/>
    </row>
    <row r="18" spans="1:12" ht="15" x14ac:dyDescent="0.25">
      <c r="A18" s="6"/>
      <c r="B18" s="90" t="s">
        <v>142</v>
      </c>
      <c r="C18" s="91">
        <v>1161</v>
      </c>
      <c r="D18" s="92">
        <v>613.26459578500817</v>
      </c>
      <c r="E18" s="93">
        <v>0</v>
      </c>
      <c r="F18" s="94">
        <v>6.8816122747935388E-2</v>
      </c>
      <c r="G18" s="95">
        <v>1799.9946785861205</v>
      </c>
      <c r="H18" s="95">
        <v>73.195114168807663</v>
      </c>
      <c r="I18" s="96">
        <v>20.382110271477373</v>
      </c>
      <c r="J18" s="97">
        <v>0</v>
      </c>
      <c r="K18" s="11"/>
    </row>
    <row r="19" spans="1:12" ht="15.75" thickBot="1" x14ac:dyDescent="0.3">
      <c r="A19" s="6"/>
      <c r="B19" s="98" t="s">
        <v>143</v>
      </c>
      <c r="C19" s="99">
        <v>1705</v>
      </c>
      <c r="D19" s="100" t="s">
        <v>59</v>
      </c>
      <c r="E19" s="101">
        <v>90.599999993573874</v>
      </c>
      <c r="F19" s="76" t="s">
        <v>60</v>
      </c>
      <c r="G19" s="11"/>
      <c r="H19" s="11"/>
      <c r="I19" s="102"/>
      <c r="J19" s="28"/>
      <c r="K19" s="11"/>
    </row>
    <row r="20" spans="1:12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6</v>
      </c>
      <c r="K20" s="11"/>
      <c r="L20" s="11"/>
    </row>
    <row r="21" spans="1:12" ht="15.75" x14ac:dyDescent="0.25">
      <c r="A21" s="6"/>
      <c r="B21" s="109" t="s">
        <v>70</v>
      </c>
      <c r="C21" s="110">
        <v>0</v>
      </c>
      <c r="D21" s="111" t="s">
        <v>71</v>
      </c>
      <c r="E21" s="112" t="s">
        <v>72</v>
      </c>
      <c r="F21" s="11"/>
      <c r="G21" s="11"/>
      <c r="H21" s="11"/>
      <c r="I21" s="113" t="s">
        <v>73</v>
      </c>
      <c r="J21" s="114">
        <v>1705</v>
      </c>
      <c r="K21" s="11"/>
      <c r="L21" s="11"/>
    </row>
    <row r="22" spans="1:12" ht="15.75" x14ac:dyDescent="0.25">
      <c r="A22" s="6"/>
      <c r="B22" s="109" t="s">
        <v>74</v>
      </c>
      <c r="C22" s="115">
        <v>55.666666666511446</v>
      </c>
      <c r="D22" s="116" t="s">
        <v>75</v>
      </c>
      <c r="E22" s="117" t="s">
        <v>75</v>
      </c>
      <c r="F22" s="118" t="s">
        <v>76</v>
      </c>
      <c r="G22" s="118"/>
      <c r="H22" s="119"/>
      <c r="I22" s="113" t="s">
        <v>77</v>
      </c>
      <c r="J22" s="120">
        <v>5232.335685741009</v>
      </c>
      <c r="K22" s="11"/>
    </row>
    <row r="23" spans="1:12" ht="15.75" x14ac:dyDescent="0.25">
      <c r="A23" s="6"/>
      <c r="B23" s="121" t="s">
        <v>78</v>
      </c>
      <c r="C23" s="122">
        <v>1851.4582093359409</v>
      </c>
      <c r="D23" s="116" t="s">
        <v>75</v>
      </c>
      <c r="E23" s="123" t="s">
        <v>75</v>
      </c>
      <c r="F23" s="11" t="s">
        <v>79</v>
      </c>
      <c r="G23" s="11"/>
      <c r="H23" s="119"/>
      <c r="I23" s="113" t="s">
        <v>80</v>
      </c>
      <c r="J23" s="124">
        <v>283.19999999483116</v>
      </c>
      <c r="K23" s="11"/>
    </row>
    <row r="24" spans="1:12" ht="15.75" x14ac:dyDescent="0.25">
      <c r="A24" s="6"/>
      <c r="B24" s="121" t="s">
        <v>81</v>
      </c>
      <c r="C24" s="125" t="s">
        <v>75</v>
      </c>
      <c r="D24" s="116" t="s">
        <v>75</v>
      </c>
      <c r="E24" s="123" t="s">
        <v>75</v>
      </c>
      <c r="F24" s="11" t="s">
        <v>82</v>
      </c>
      <c r="G24" s="11"/>
      <c r="H24" s="119"/>
      <c r="I24" s="113" t="s">
        <v>83</v>
      </c>
      <c r="J24" s="126">
        <v>18.475761602530039</v>
      </c>
      <c r="K24" s="11"/>
    </row>
    <row r="25" spans="1:12" ht="16.5" thickBot="1" x14ac:dyDescent="0.3">
      <c r="A25" s="6"/>
      <c r="B25" s="121" t="s">
        <v>84</v>
      </c>
      <c r="C25" s="127" t="s">
        <v>75</v>
      </c>
      <c r="D25" s="116" t="s">
        <v>75</v>
      </c>
      <c r="E25" s="128" t="s">
        <v>75</v>
      </c>
      <c r="F25" s="129" t="s">
        <v>85</v>
      </c>
      <c r="G25" s="2"/>
      <c r="H25" s="119"/>
      <c r="I25" s="130" t="s">
        <v>86</v>
      </c>
      <c r="J25" s="131">
        <v>8.9256073574573556</v>
      </c>
      <c r="K25" s="11"/>
    </row>
    <row r="26" spans="1:12" ht="15.75" x14ac:dyDescent="0.25">
      <c r="A26" s="6"/>
      <c r="B26" s="132" t="s">
        <v>87</v>
      </c>
      <c r="C26" s="133" t="s">
        <v>75</v>
      </c>
      <c r="D26" s="134" t="s">
        <v>75</v>
      </c>
      <c r="E26" s="11"/>
      <c r="F26" s="11"/>
      <c r="G26" s="11"/>
      <c r="H26" s="11"/>
      <c r="I26" s="11"/>
      <c r="J26" s="135"/>
      <c r="L26" s="136"/>
    </row>
    <row r="27" spans="1:12" ht="15" thickBot="1" x14ac:dyDescent="0.25">
      <c r="A27" s="6"/>
      <c r="B27" s="30"/>
      <c r="C27" s="11"/>
      <c r="D27" s="11"/>
      <c r="E27" s="11"/>
      <c r="F27" s="11"/>
      <c r="G27" s="11"/>
      <c r="H27" s="11"/>
      <c r="J27" s="137"/>
      <c r="L27" s="136"/>
    </row>
    <row r="28" spans="1:12" x14ac:dyDescent="0.2">
      <c r="A28" s="6"/>
      <c r="B28" s="138" t="s">
        <v>88</v>
      </c>
      <c r="C28" s="139" t="s">
        <v>89</v>
      </c>
      <c r="D28" s="140" t="s">
        <v>43</v>
      </c>
      <c r="E28" s="141" t="s">
        <v>164</v>
      </c>
      <c r="F28" s="141" t="s">
        <v>165</v>
      </c>
      <c r="G28" s="141" t="s">
        <v>90</v>
      </c>
      <c r="H28" s="142" t="s">
        <v>91</v>
      </c>
      <c r="I28" s="143" t="s">
        <v>92</v>
      </c>
      <c r="J28" s="144" t="s">
        <v>93</v>
      </c>
      <c r="L28" s="136"/>
    </row>
    <row r="29" spans="1:12" ht="15.75" x14ac:dyDescent="0.25">
      <c r="A29" s="6"/>
      <c r="B29" s="145" t="s">
        <v>58</v>
      </c>
      <c r="C29" s="146">
        <v>79.819669734522805</v>
      </c>
      <c r="D29" s="147">
        <v>3.6467046293987962E-2</v>
      </c>
      <c r="E29" s="232">
        <f>G29/($E44/100)</f>
        <v>4.2857743136807489</v>
      </c>
      <c r="F29" s="232">
        <f t="shared" ref="F29:F32" si="0">G36/($E44/100)</f>
        <v>138.51592160886423</v>
      </c>
      <c r="G29" s="148">
        <v>3.3410247424726798</v>
      </c>
      <c r="H29" s="149">
        <v>39.99815682342966</v>
      </c>
      <c r="I29" s="150">
        <v>155.04523800187732</v>
      </c>
      <c r="J29" s="151">
        <v>1856.1741448629143</v>
      </c>
    </row>
    <row r="30" spans="1:12" ht="15.75" x14ac:dyDescent="0.25">
      <c r="A30" s="6"/>
      <c r="B30" s="152" t="s">
        <v>136</v>
      </c>
      <c r="C30" s="153">
        <v>28.484158623860989</v>
      </c>
      <c r="D30" s="154">
        <v>1.545761268615593E-2</v>
      </c>
      <c r="E30" s="202">
        <f t="shared" ref="E30:E33" si="1">G30/($E45/100)</f>
        <v>2.0474874981441928</v>
      </c>
      <c r="F30" s="202">
        <f t="shared" si="0"/>
        <v>2.0600293239798253</v>
      </c>
      <c r="G30" s="155">
        <v>1.4454904392854675</v>
      </c>
      <c r="H30" s="156">
        <v>17.305155673441153</v>
      </c>
      <c r="I30" s="157">
        <v>158.25306528419412</v>
      </c>
      <c r="J30" s="158">
        <v>1894.5776852705869</v>
      </c>
    </row>
    <row r="31" spans="1:12" ht="15.75" x14ac:dyDescent="0.25">
      <c r="A31" s="6"/>
      <c r="B31" s="159" t="s">
        <v>66</v>
      </c>
      <c r="C31" s="160">
        <v>27.947493695401494</v>
      </c>
      <c r="D31" s="161">
        <v>4.1268678036599157E-2</v>
      </c>
      <c r="E31" s="233">
        <f t="shared" si="1"/>
        <v>5.439286289140842</v>
      </c>
      <c r="F31" s="233">
        <f t="shared" si="0"/>
        <v>16.046958782991002</v>
      </c>
      <c r="G31" s="162">
        <v>3.7635037632548376</v>
      </c>
      <c r="H31" s="163">
        <v>45.056000877391178</v>
      </c>
      <c r="I31" s="164">
        <v>154.33027350516903</v>
      </c>
      <c r="J31" s="165">
        <v>1847.6147164639024</v>
      </c>
    </row>
    <row r="32" spans="1:12" ht="15.75" x14ac:dyDescent="0.25">
      <c r="A32" s="166"/>
      <c r="B32" s="167" t="s">
        <v>142</v>
      </c>
      <c r="C32" s="168">
        <v>13.49808627345897</v>
      </c>
      <c r="D32" s="169">
        <v>6.8816122747935388E-2</v>
      </c>
      <c r="E32" s="234">
        <f t="shared" si="1"/>
        <v>8.8181544032744785</v>
      </c>
      <c r="F32" s="234">
        <f t="shared" si="0"/>
        <v>5.7963933772511673</v>
      </c>
      <c r="G32" s="170">
        <v>6.1139489138372314</v>
      </c>
      <c r="H32" s="171">
        <v>73.195114168807663</v>
      </c>
      <c r="I32" s="172">
        <v>150.35259709649114</v>
      </c>
      <c r="J32" s="173">
        <v>1799.9946785861205</v>
      </c>
    </row>
    <row r="33" spans="2:10" ht="16.5" thickBot="1" x14ac:dyDescent="0.3">
      <c r="B33" s="174" t="s">
        <v>68</v>
      </c>
      <c r="C33" s="175">
        <v>48.64273288936873</v>
      </c>
      <c r="D33" s="176">
        <v>4.0148067359037067E-2</v>
      </c>
      <c r="E33" s="235">
        <f t="shared" si="1"/>
        <v>5.1295253529249658</v>
      </c>
      <c r="F33" s="235">
        <f>G40/($E48/100)</f>
        <v>56.002703205154056</v>
      </c>
      <c r="G33" s="177">
        <v>3.665254028378977</v>
      </c>
      <c r="H33" s="178">
        <v>43.879772442603645</v>
      </c>
      <c r="I33" s="179">
        <v>154.49654228726664</v>
      </c>
      <c r="J33" s="180">
        <v>1849.6052568920043</v>
      </c>
    </row>
    <row r="34" spans="2:10" ht="15" thickBot="1" x14ac:dyDescent="0.25">
      <c r="D34" t="s">
        <v>94</v>
      </c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58</v>
      </c>
      <c r="C36" s="184">
        <v>2.3894950943178337</v>
      </c>
      <c r="D36" s="184">
        <v>2.393449622443379</v>
      </c>
      <c r="E36" s="184">
        <v>2.3945269550022328</v>
      </c>
      <c r="F36" s="184">
        <v>2.3945269550022328</v>
      </c>
      <c r="G36" s="185">
        <v>107.9816825268543</v>
      </c>
      <c r="H36" s="185">
        <v>1.2927375894170681</v>
      </c>
      <c r="I36" s="185">
        <v>108.03028692665247</v>
      </c>
      <c r="J36" s="185">
        <v>1.2933194726880062</v>
      </c>
    </row>
    <row r="37" spans="2:10" ht="15.75" x14ac:dyDescent="0.25">
      <c r="B37" s="152" t="s">
        <v>136</v>
      </c>
      <c r="C37" s="186">
        <v>4.6903450388196759E-2</v>
      </c>
      <c r="D37" s="186">
        <v>4.7095694322305419E-2</v>
      </c>
      <c r="E37" s="186">
        <v>4.7133914570403827E-2</v>
      </c>
      <c r="F37" s="186">
        <v>4.7133914570403827E-2</v>
      </c>
      <c r="G37" s="187">
        <v>1.4543447494353572</v>
      </c>
      <c r="H37" s="187">
        <v>1.7411157907257734E-2</v>
      </c>
      <c r="I37" s="187">
        <v>1.4555250148066168</v>
      </c>
      <c r="J37" s="187">
        <v>1.742528783536415E-2</v>
      </c>
    </row>
    <row r="38" spans="2:10" ht="15.75" x14ac:dyDescent="0.25">
      <c r="B38" s="159" t="s">
        <v>66</v>
      </c>
      <c r="C38" s="188">
        <v>5.1944169778751451E-2</v>
      </c>
      <c r="D38" s="188">
        <v>5.1989667812189569E-2</v>
      </c>
      <c r="E38" s="188">
        <v>5.1994355714520782E-2</v>
      </c>
      <c r="F38" s="188">
        <v>5.1994355714520782E-2</v>
      </c>
      <c r="G38" s="189">
        <v>11.103072454404895</v>
      </c>
      <c r="H38" s="189">
        <v>0.13292401807372148</v>
      </c>
      <c r="I38" s="189">
        <v>11.10407361716344</v>
      </c>
      <c r="J38" s="189">
        <v>0.13293600381705134</v>
      </c>
    </row>
    <row r="39" spans="2:10" ht="15.75" x14ac:dyDescent="0.25">
      <c r="B39" s="167" t="s">
        <v>142</v>
      </c>
      <c r="C39" s="190">
        <v>1.3340694191745741E-2</v>
      </c>
      <c r="D39" s="190">
        <v>1.3397670713061829E-2</v>
      </c>
      <c r="E39" s="190">
        <v>1.3408123328605605E-2</v>
      </c>
      <c r="F39" s="190">
        <v>1.3408123328605605E-2</v>
      </c>
      <c r="G39" s="191">
        <v>4.0188514934438491</v>
      </c>
      <c r="H39" s="191">
        <v>4.8112978704214444E-2</v>
      </c>
      <c r="I39" s="191">
        <v>4.0219869272433639</v>
      </c>
      <c r="J39" s="191">
        <v>4.8150515562660347E-2</v>
      </c>
    </row>
    <row r="40" spans="2:10" ht="16.5" thickBot="1" x14ac:dyDescent="0.3">
      <c r="B40" s="174" t="s">
        <v>68</v>
      </c>
      <c r="C40" s="192">
        <v>2.5023884847858961</v>
      </c>
      <c r="D40" s="192">
        <v>2.5066389015160344</v>
      </c>
      <c r="E40" s="192">
        <v>2.5077695948408611</v>
      </c>
      <c r="F40" s="192">
        <v>2.5077695948408611</v>
      </c>
      <c r="G40" s="193">
        <v>40.016204112483258</v>
      </c>
      <c r="H40" s="193">
        <v>0.47906691238236604</v>
      </c>
      <c r="I40" s="193">
        <v>40.034254600268923</v>
      </c>
      <c r="J40" s="193">
        <v>0.47928300962702641</v>
      </c>
    </row>
    <row r="42" spans="2:10" ht="15" thickBot="1" x14ac:dyDescent="0.25">
      <c r="J42" t="s">
        <v>103</v>
      </c>
    </row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96" t="s">
        <v>111</v>
      </c>
    </row>
    <row r="44" spans="2:10" ht="15.75" x14ac:dyDescent="0.25">
      <c r="B44" s="145" t="s">
        <v>58</v>
      </c>
      <c r="C44" s="197">
        <v>22.165329956292766</v>
      </c>
      <c r="D44" s="198">
        <v>1.9955836986910098</v>
      </c>
      <c r="E44" s="199">
        <v>77.956152096196348</v>
      </c>
      <c r="F44" s="200">
        <v>6.6363263342378955</v>
      </c>
      <c r="G44" s="197">
        <v>5.1734246507184256</v>
      </c>
      <c r="H44" s="197">
        <v>0.92777777777519077</v>
      </c>
      <c r="I44" s="197">
        <v>4.7997884259309336</v>
      </c>
      <c r="J44" s="201" t="s">
        <v>112</v>
      </c>
    </row>
    <row r="45" spans="2:10" ht="15.75" x14ac:dyDescent="0.25">
      <c r="B45" s="152" t="s">
        <v>136</v>
      </c>
      <c r="C45" s="202">
        <v>32.38275817380309</v>
      </c>
      <c r="D45" s="203">
        <v>1.6459926256298667</v>
      </c>
      <c r="E45" s="204">
        <v>70.598254719290594</v>
      </c>
      <c r="F45" s="205">
        <v>5.4737589882067796</v>
      </c>
      <c r="G45" s="202">
        <v>3.8643783132142859</v>
      </c>
      <c r="H45" s="202">
        <v>1.6433333333116025</v>
      </c>
      <c r="I45" s="202">
        <v>6.3504616946315</v>
      </c>
      <c r="J45" s="201" t="s">
        <v>113</v>
      </c>
    </row>
    <row r="46" spans="2:10" ht="15.75" x14ac:dyDescent="0.25">
      <c r="B46" s="159" t="s">
        <v>66</v>
      </c>
      <c r="C46" s="206">
        <v>4.6824577634422111</v>
      </c>
      <c r="D46" s="207">
        <v>0.62028349500999247</v>
      </c>
      <c r="E46" s="208">
        <v>69.191132130118106</v>
      </c>
      <c r="F46" s="209">
        <v>2.062756723924112</v>
      </c>
      <c r="G46" s="206">
        <v>1.4272447303732279</v>
      </c>
      <c r="H46" s="206">
        <v>0.63055555557366461</v>
      </c>
      <c r="I46" s="206">
        <v>0.89995709390007583</v>
      </c>
      <c r="J46" s="201"/>
    </row>
    <row r="47" spans="2:10" ht="15.75" x14ac:dyDescent="0.25">
      <c r="B47" s="167" t="s">
        <v>142</v>
      </c>
      <c r="C47" s="210">
        <v>3.3337063424508497</v>
      </c>
      <c r="D47" s="211">
        <v>0.18441239455312197</v>
      </c>
      <c r="E47" s="212">
        <v>69.33365684283001</v>
      </c>
      <c r="F47" s="213">
        <v>0.61326459578500814</v>
      </c>
      <c r="G47" s="210">
        <v>0.42519877038014614</v>
      </c>
      <c r="H47" s="210">
        <v>1.5099999998928979</v>
      </c>
      <c r="I47" s="210">
        <v>0.64205014322848097</v>
      </c>
    </row>
    <row r="48" spans="2:10" ht="16.5" thickBot="1" x14ac:dyDescent="0.3">
      <c r="B48" s="174" t="s">
        <v>68</v>
      </c>
      <c r="C48" s="214">
        <v>62.640596656045041</v>
      </c>
      <c r="D48" s="215">
        <v>1.1085456961518023</v>
      </c>
      <c r="E48" s="216">
        <v>71.454058147679689</v>
      </c>
      <c r="F48" s="217">
        <v>3.6864757919720064</v>
      </c>
      <c r="G48" s="214">
        <v>2.6341365559958128</v>
      </c>
      <c r="H48" s="214">
        <v>4.7199999999138527</v>
      </c>
      <c r="I48" s="214">
        <v>12.433124544073312</v>
      </c>
      <c r="J48" s="201" t="s">
        <v>114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55" zoomScaleNormal="55" workbookViewId="0">
      <selection activeCell="D50" sqref="D50"/>
    </sheetView>
  </sheetViews>
  <sheetFormatPr defaultRowHeight="14.25" x14ac:dyDescent="0.2"/>
  <cols>
    <col min="2" max="2" width="37.25" bestFit="1" customWidth="1"/>
    <col min="3" max="3" width="24.625" bestFit="1" customWidth="1"/>
    <col min="4" max="4" width="21.25" bestFit="1" customWidth="1"/>
    <col min="5" max="5" width="19.125" customWidth="1"/>
    <col min="6" max="6" width="19.5" bestFit="1" customWidth="1"/>
    <col min="7" max="7" width="18.375" customWidth="1"/>
    <col min="8" max="8" width="15" customWidth="1"/>
    <col min="9" max="9" width="13.5" customWidth="1"/>
    <col min="10" max="10" width="36" bestFit="1" customWidth="1"/>
    <col min="11" max="11" width="5.375" customWidth="1"/>
    <col min="12" max="12" width="19.125" bestFit="1" customWidth="1"/>
  </cols>
  <sheetData>
    <row r="1" spans="1:12" ht="21" x14ac:dyDescent="0.35">
      <c r="A1" s="6"/>
      <c r="B1" s="7" t="s">
        <v>13</v>
      </c>
      <c r="C1" s="8" t="s">
        <v>14</v>
      </c>
      <c r="E1" t="s">
        <v>144</v>
      </c>
      <c r="F1" s="9"/>
      <c r="G1" s="10" t="s">
        <v>15</v>
      </c>
      <c r="H1" s="9" t="s">
        <v>16</v>
      </c>
      <c r="K1" s="11"/>
    </row>
    <row r="2" spans="1:12" ht="21" x14ac:dyDescent="0.35">
      <c r="A2" s="6"/>
      <c r="B2" s="7" t="s">
        <v>17</v>
      </c>
      <c r="C2" s="8" t="s">
        <v>140</v>
      </c>
      <c r="D2" t="s">
        <v>19</v>
      </c>
      <c r="E2" t="s">
        <v>141</v>
      </c>
      <c r="F2" s="9"/>
      <c r="G2" s="10"/>
      <c r="H2" s="9"/>
      <c r="K2" s="11"/>
    </row>
    <row r="3" spans="1:12" x14ac:dyDescent="0.2">
      <c r="A3" s="6"/>
      <c r="K3" s="11"/>
    </row>
    <row r="4" spans="1:12" ht="15" x14ac:dyDescent="0.25">
      <c r="A4" s="6"/>
      <c r="B4" s="13" t="s">
        <v>141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  <c r="K4" s="11"/>
      <c r="L4" s="20" t="s">
        <v>26</v>
      </c>
    </row>
    <row r="5" spans="1:12" ht="15" x14ac:dyDescent="0.25">
      <c r="A5" s="6"/>
      <c r="B5" s="21"/>
      <c r="C5" s="14"/>
      <c r="D5" s="22">
        <v>40520</v>
      </c>
      <c r="E5" s="23">
        <v>0.50416666666666665</v>
      </c>
      <c r="F5" s="24" t="s">
        <v>27</v>
      </c>
      <c r="G5" s="25">
        <v>11.971822990399998</v>
      </c>
      <c r="H5" s="26" t="s">
        <v>28</v>
      </c>
      <c r="I5" s="27"/>
      <c r="J5" s="28"/>
      <c r="K5" s="11"/>
      <c r="L5" s="29" t="s">
        <v>29</v>
      </c>
    </row>
    <row r="6" spans="1:12" ht="15" x14ac:dyDescent="0.25">
      <c r="A6" s="6"/>
      <c r="B6" s="30" t="s">
        <v>30</v>
      </c>
      <c r="C6" s="15" t="s">
        <v>31</v>
      </c>
      <c r="D6" s="31" t="s">
        <v>32</v>
      </c>
      <c r="E6" s="31" t="s">
        <v>33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  <c r="K6" s="11"/>
      <c r="L6" s="34" t="s">
        <v>39</v>
      </c>
    </row>
    <row r="7" spans="1:12" x14ac:dyDescent="0.2">
      <c r="A7" s="6"/>
      <c r="B7" s="30" t="s">
        <v>40</v>
      </c>
      <c r="C7" s="35" t="s">
        <v>41</v>
      </c>
      <c r="D7" s="31" t="s">
        <v>42</v>
      </c>
      <c r="E7" s="31" t="s">
        <v>33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  <c r="K7" s="11"/>
      <c r="L7" s="38" t="s">
        <v>46</v>
      </c>
    </row>
    <row r="8" spans="1:12" ht="15.7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  <c r="K8" s="11"/>
      <c r="L8" s="40" t="s">
        <v>55</v>
      </c>
    </row>
    <row r="9" spans="1:12" ht="15.75" x14ac:dyDescent="0.25">
      <c r="A9" s="6"/>
      <c r="B9" s="41" t="s">
        <v>56</v>
      </c>
      <c r="C9" s="42">
        <v>6</v>
      </c>
      <c r="D9" s="43">
        <v>7057.4202271877903</v>
      </c>
      <c r="E9" s="44">
        <v>0</v>
      </c>
      <c r="F9" s="45">
        <v>3.5929299661772371E-2</v>
      </c>
      <c r="G9" s="46">
        <v>1857.1376772154906</v>
      </c>
      <c r="H9" s="47">
        <v>39.42879679690737</v>
      </c>
      <c r="I9" s="48">
        <v>79.957214829201661</v>
      </c>
      <c r="J9" s="49">
        <v>0</v>
      </c>
      <c r="K9" s="11"/>
      <c r="L9" s="50" t="s">
        <v>57</v>
      </c>
    </row>
    <row r="10" spans="1:12" ht="15.75" x14ac:dyDescent="0.25">
      <c r="A10" s="6"/>
      <c r="B10" s="51" t="s">
        <v>58</v>
      </c>
      <c r="C10" s="52">
        <v>350</v>
      </c>
      <c r="D10" s="53" t="s">
        <v>59</v>
      </c>
      <c r="E10" s="54">
        <v>57.333333324640989</v>
      </c>
      <c r="F10" s="55" t="s">
        <v>60</v>
      </c>
      <c r="G10" s="56" t="s">
        <v>61</v>
      </c>
      <c r="H10" s="57"/>
      <c r="I10" s="58"/>
      <c r="J10" s="59"/>
      <c r="K10" s="11"/>
      <c r="L10" s="60" t="s">
        <v>62</v>
      </c>
    </row>
    <row r="11" spans="1:12" ht="15.75" x14ac:dyDescent="0.25">
      <c r="A11" s="6"/>
      <c r="B11" s="61"/>
      <c r="C11" s="62"/>
      <c r="D11" s="11"/>
      <c r="E11" s="11"/>
      <c r="F11" s="11"/>
      <c r="G11" s="11"/>
      <c r="H11" s="11"/>
      <c r="I11" s="11"/>
      <c r="J11" s="28"/>
      <c r="K11" s="11"/>
      <c r="L11" s="63" t="s">
        <v>63</v>
      </c>
    </row>
    <row r="12" spans="1:12" ht="15.75" x14ac:dyDescent="0.25">
      <c r="A12" s="6"/>
      <c r="B12" s="64" t="s">
        <v>136</v>
      </c>
      <c r="C12" s="65">
        <v>351</v>
      </c>
      <c r="D12" s="66">
        <v>4442.2193534697653</v>
      </c>
      <c r="E12" s="67">
        <v>0</v>
      </c>
      <c r="F12" s="68">
        <v>1.3652349869466939E-2</v>
      </c>
      <c r="G12" s="69">
        <v>1897.9518309024579</v>
      </c>
      <c r="H12" s="69">
        <v>15.311342345517465</v>
      </c>
      <c r="I12" s="70">
        <v>29.031794431174173</v>
      </c>
      <c r="J12" s="71">
        <v>0</v>
      </c>
      <c r="K12" s="11"/>
      <c r="L12" s="72" t="s">
        <v>65</v>
      </c>
    </row>
    <row r="13" spans="1:12" ht="15" x14ac:dyDescent="0.25">
      <c r="A13" s="6"/>
      <c r="B13" s="64" t="s">
        <v>58</v>
      </c>
      <c r="C13" s="73">
        <v>862</v>
      </c>
      <c r="D13" s="74" t="s">
        <v>59</v>
      </c>
      <c r="E13" s="75">
        <v>85.166666668374091</v>
      </c>
      <c r="F13" s="76" t="s">
        <v>60</v>
      </c>
      <c r="G13" s="77"/>
      <c r="H13" s="77"/>
      <c r="I13" s="78"/>
      <c r="J13" s="19"/>
      <c r="K13" s="11"/>
    </row>
    <row r="14" spans="1:12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  <c r="K14" s="11"/>
    </row>
    <row r="15" spans="1:12" ht="15" x14ac:dyDescent="0.25">
      <c r="A15" s="6"/>
      <c r="B15" s="79" t="s">
        <v>66</v>
      </c>
      <c r="C15" s="80">
        <v>863</v>
      </c>
      <c r="D15" s="81">
        <v>2082.1205472496658</v>
      </c>
      <c r="E15" s="82">
        <v>0</v>
      </c>
      <c r="F15" s="83">
        <v>3.819924381230274E-2</v>
      </c>
      <c r="G15" s="84">
        <v>1853.0771860985396</v>
      </c>
      <c r="H15" s="84">
        <v>41.82817791146919</v>
      </c>
      <c r="I15" s="85">
        <v>21.605831205864746</v>
      </c>
      <c r="J15" s="86">
        <v>0</v>
      </c>
      <c r="K15" s="11"/>
    </row>
    <row r="16" spans="1:12" ht="15" x14ac:dyDescent="0.25">
      <c r="A16" s="6"/>
      <c r="B16" s="79" t="s">
        <v>124</v>
      </c>
      <c r="C16" s="87">
        <v>1160</v>
      </c>
      <c r="D16" s="88" t="s">
        <v>59</v>
      </c>
      <c r="E16" s="89">
        <v>49.499999993713573</v>
      </c>
      <c r="F16" s="76" t="s">
        <v>60</v>
      </c>
      <c r="G16" s="77"/>
      <c r="H16" s="77"/>
      <c r="I16" s="78"/>
      <c r="J16" s="19"/>
      <c r="K16" s="11"/>
      <c r="L16" s="11"/>
    </row>
    <row r="17" spans="1:12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  <c r="K17" s="11"/>
    </row>
    <row r="18" spans="1:12" ht="15" x14ac:dyDescent="0.25">
      <c r="A18" s="6"/>
      <c r="B18" s="90" t="s">
        <v>142</v>
      </c>
      <c r="C18" s="91">
        <v>1161</v>
      </c>
      <c r="D18" s="92">
        <v>349.80261194225056</v>
      </c>
      <c r="E18" s="93">
        <v>0</v>
      </c>
      <c r="F18" s="94">
        <v>6.8907828423237449E-2</v>
      </c>
      <c r="G18" s="95">
        <v>1799.8402501843909</v>
      </c>
      <c r="H18" s="95">
        <v>73.286367315284366</v>
      </c>
      <c r="I18" s="96">
        <v>11.839477756911846</v>
      </c>
      <c r="J18" s="97">
        <v>0</v>
      </c>
      <c r="K18" s="11"/>
    </row>
    <row r="19" spans="1:12" ht="15.75" thickBot="1" x14ac:dyDescent="0.3">
      <c r="A19" s="6"/>
      <c r="B19" s="98" t="s">
        <v>145</v>
      </c>
      <c r="C19" s="99">
        <v>1698</v>
      </c>
      <c r="D19" s="100" t="s">
        <v>59</v>
      </c>
      <c r="E19" s="101">
        <v>92.149999999674037</v>
      </c>
      <c r="F19" s="76" t="s">
        <v>60</v>
      </c>
      <c r="G19" s="11"/>
      <c r="H19" s="11"/>
      <c r="I19" s="102"/>
      <c r="J19" s="28"/>
      <c r="K19" s="11"/>
    </row>
    <row r="20" spans="1:12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6</v>
      </c>
      <c r="K20" s="11"/>
      <c r="L20" s="11"/>
    </row>
    <row r="21" spans="1:12" ht="15.75" x14ac:dyDescent="0.25">
      <c r="A21" s="6"/>
      <c r="B21" s="109" t="s">
        <v>70</v>
      </c>
      <c r="C21" s="110">
        <v>0</v>
      </c>
      <c r="D21" s="111" t="s">
        <v>71</v>
      </c>
      <c r="E21" s="112" t="s">
        <v>72</v>
      </c>
      <c r="F21" s="11"/>
      <c r="G21" s="11"/>
      <c r="H21" s="11"/>
      <c r="I21" s="113" t="s">
        <v>73</v>
      </c>
      <c r="J21" s="114">
        <v>1698</v>
      </c>
      <c r="K21" s="11"/>
      <c r="L21" s="11"/>
    </row>
    <row r="22" spans="1:12" ht="15.75" x14ac:dyDescent="0.25">
      <c r="A22" s="6"/>
      <c r="B22" s="109" t="s">
        <v>74</v>
      </c>
      <c r="C22" s="115">
        <v>57.333333324640989</v>
      </c>
      <c r="D22" s="116" t="s">
        <v>75</v>
      </c>
      <c r="E22" s="117" t="s">
        <v>75</v>
      </c>
      <c r="F22" s="118" t="s">
        <v>76</v>
      </c>
      <c r="G22" s="118"/>
      <c r="H22" s="119"/>
      <c r="I22" s="113" t="s">
        <v>77</v>
      </c>
      <c r="J22" s="120">
        <v>4608.4516622736164</v>
      </c>
      <c r="K22" s="11"/>
    </row>
    <row r="23" spans="1:12" ht="15.75" x14ac:dyDescent="0.25">
      <c r="A23" s="6"/>
      <c r="B23" s="121" t="s">
        <v>78</v>
      </c>
      <c r="C23" s="122">
        <v>2027.8887849672649</v>
      </c>
      <c r="D23" s="116" t="s">
        <v>75</v>
      </c>
      <c r="E23" s="123" t="s">
        <v>75</v>
      </c>
      <c r="F23" s="11" t="s">
        <v>79</v>
      </c>
      <c r="G23" s="11"/>
      <c r="H23" s="119"/>
      <c r="I23" s="113" t="s">
        <v>80</v>
      </c>
      <c r="J23" s="124">
        <v>284.64999999850988</v>
      </c>
      <c r="K23" s="11"/>
    </row>
    <row r="24" spans="1:12" ht="15.75" x14ac:dyDescent="0.25">
      <c r="A24" s="6"/>
      <c r="B24" s="121" t="s">
        <v>81</v>
      </c>
      <c r="C24" s="125" t="s">
        <v>75</v>
      </c>
      <c r="D24" s="116" t="s">
        <v>75</v>
      </c>
      <c r="E24" s="123" t="s">
        <v>75</v>
      </c>
      <c r="F24" s="11" t="s">
        <v>82</v>
      </c>
      <c r="G24" s="11"/>
      <c r="H24" s="119"/>
      <c r="I24" s="113" t="s">
        <v>83</v>
      </c>
      <c r="J24" s="126">
        <v>16.18988815140608</v>
      </c>
      <c r="K24" s="11"/>
    </row>
    <row r="25" spans="1:12" ht="16.5" thickBot="1" x14ac:dyDescent="0.3">
      <c r="A25" s="6"/>
      <c r="B25" s="121" t="s">
        <v>84</v>
      </c>
      <c r="C25" s="127" t="s">
        <v>75</v>
      </c>
      <c r="D25" s="116" t="s">
        <v>75</v>
      </c>
      <c r="E25" s="128" t="s">
        <v>75</v>
      </c>
      <c r="F25" s="129" t="s">
        <v>85</v>
      </c>
      <c r="G25" s="2"/>
      <c r="H25" s="119"/>
      <c r="I25" s="130" t="s">
        <v>86</v>
      </c>
      <c r="J25" s="131">
        <v>12.699217220834068</v>
      </c>
      <c r="K25" s="11"/>
    </row>
    <row r="26" spans="1:12" ht="15.75" x14ac:dyDescent="0.25">
      <c r="A26" s="6"/>
      <c r="B26" s="132" t="s">
        <v>87</v>
      </c>
      <c r="C26" s="133" t="s">
        <v>75</v>
      </c>
      <c r="D26" s="134" t="s">
        <v>75</v>
      </c>
      <c r="E26" s="11"/>
      <c r="F26" s="11"/>
      <c r="G26" s="11"/>
      <c r="H26" s="11"/>
      <c r="I26" s="11"/>
      <c r="J26" s="135"/>
      <c r="L26" s="136"/>
    </row>
    <row r="27" spans="1:12" ht="15" thickBot="1" x14ac:dyDescent="0.25">
      <c r="A27" s="6"/>
      <c r="B27" s="30"/>
      <c r="C27" s="11"/>
      <c r="D27" s="11"/>
      <c r="E27" s="11"/>
      <c r="F27" s="11"/>
      <c r="G27" s="11"/>
      <c r="H27" s="11"/>
      <c r="J27" s="137"/>
      <c r="L27" s="136"/>
    </row>
    <row r="28" spans="1:12" x14ac:dyDescent="0.2">
      <c r="A28" s="6"/>
      <c r="B28" s="138" t="s">
        <v>88</v>
      </c>
      <c r="C28" s="139" t="s">
        <v>89</v>
      </c>
      <c r="D28" s="140" t="s">
        <v>43</v>
      </c>
      <c r="E28" s="141" t="s">
        <v>164</v>
      </c>
      <c r="F28" s="141" t="s">
        <v>165</v>
      </c>
      <c r="G28" s="141" t="s">
        <v>90</v>
      </c>
      <c r="H28" s="142" t="s">
        <v>91</v>
      </c>
      <c r="I28" s="143" t="s">
        <v>92</v>
      </c>
      <c r="J28" s="144" t="s">
        <v>93</v>
      </c>
      <c r="L28" s="136"/>
    </row>
    <row r="29" spans="1:12" ht="15.75" x14ac:dyDescent="0.25">
      <c r="A29" s="6"/>
      <c r="B29" s="145" t="s">
        <v>58</v>
      </c>
      <c r="C29" s="146">
        <v>83.676155066501892</v>
      </c>
      <c r="D29" s="147">
        <v>3.5929299661772371E-2</v>
      </c>
      <c r="E29" s="232">
        <f>G29/($E44/100)</f>
        <v>4.2942678321155014</v>
      </c>
      <c r="F29" s="232">
        <f t="shared" ref="F29:F32" si="0">G36/($E44/100)</f>
        <v>26.175597291326419</v>
      </c>
      <c r="G29" s="148">
        <v>3.2934664026125891</v>
      </c>
      <c r="H29" s="149">
        <v>39.42879679690737</v>
      </c>
      <c r="I29" s="150">
        <v>155.12572134625594</v>
      </c>
      <c r="J29" s="151">
        <v>1857.1376772154906</v>
      </c>
    </row>
    <row r="30" spans="1:12" ht="15.75" x14ac:dyDescent="0.25">
      <c r="A30" s="6"/>
      <c r="B30" s="152" t="s">
        <v>136</v>
      </c>
      <c r="C30" s="153">
        <v>20.452927583196029</v>
      </c>
      <c r="D30" s="154">
        <v>1.3652349869466939E-2</v>
      </c>
      <c r="E30" s="202">
        <f t="shared" ref="E30:E33" si="1">G30/($E45/100)</f>
        <v>1.8205180872712881</v>
      </c>
      <c r="F30" s="202">
        <f t="shared" si="0"/>
        <v>-0.22497907064641948</v>
      </c>
      <c r="G30" s="155">
        <v>1.278948273608403</v>
      </c>
      <c r="H30" s="156">
        <v>15.311342345517465</v>
      </c>
      <c r="I30" s="157">
        <v>158.53490587226301</v>
      </c>
      <c r="J30" s="158">
        <v>1897.9518309024579</v>
      </c>
    </row>
    <row r="31" spans="1:12" ht="15.75" x14ac:dyDescent="0.25">
      <c r="A31" s="6"/>
      <c r="B31" s="159" t="s">
        <v>66</v>
      </c>
      <c r="C31" s="160">
        <v>26.188886313465037</v>
      </c>
      <c r="D31" s="161">
        <v>3.819924381230274E-2</v>
      </c>
      <c r="E31" s="233">
        <f t="shared" si="1"/>
        <v>5.0197257533982551</v>
      </c>
      <c r="F31" s="233">
        <f t="shared" si="0"/>
        <v>0.55157456902011093</v>
      </c>
      <c r="G31" s="162">
        <v>3.4938854295632753</v>
      </c>
      <c r="H31" s="163">
        <v>41.82817791146919</v>
      </c>
      <c r="I31" s="164">
        <v>154.78655068526245</v>
      </c>
      <c r="J31" s="165">
        <v>1853.0771860985396</v>
      </c>
    </row>
    <row r="32" spans="1:12" ht="15.75" x14ac:dyDescent="0.25">
      <c r="A32" s="166"/>
      <c r="B32" s="167" t="s">
        <v>142</v>
      </c>
      <c r="C32" s="168">
        <v>7.7088297929161529</v>
      </c>
      <c r="D32" s="169">
        <v>6.8907828423237449E-2</v>
      </c>
      <c r="E32" s="234">
        <f t="shared" si="1"/>
        <v>8.8038452247199572</v>
      </c>
      <c r="F32" s="234">
        <f t="shared" si="0"/>
        <v>0.3508764689289135</v>
      </c>
      <c r="G32" s="170">
        <v>6.1215712405747613</v>
      </c>
      <c r="H32" s="171">
        <v>73.286367315284366</v>
      </c>
      <c r="I32" s="172">
        <v>150.33969777431994</v>
      </c>
      <c r="J32" s="173">
        <v>1799.8402501843909</v>
      </c>
    </row>
    <row r="33" spans="2:10" ht="16.5" thickBot="1" x14ac:dyDescent="0.3">
      <c r="B33" s="174" t="s">
        <v>68</v>
      </c>
      <c r="C33" s="175">
        <v>42.531517155370878</v>
      </c>
      <c r="D33" s="176">
        <v>4.0056962385505247E-2</v>
      </c>
      <c r="E33" s="235">
        <f t="shared" si="1"/>
        <v>5.1350036591190404</v>
      </c>
      <c r="F33" s="235">
        <f>G40/($E48/100)</f>
        <v>12.385523765523494</v>
      </c>
      <c r="G33" s="177">
        <v>3.6572570780910452</v>
      </c>
      <c r="H33" s="178">
        <v>43.784034369293494</v>
      </c>
      <c r="I33" s="179">
        <v>154.5100755877539</v>
      </c>
      <c r="J33" s="180">
        <v>1849.7672751699138</v>
      </c>
    </row>
    <row r="34" spans="2:10" ht="15" thickBot="1" x14ac:dyDescent="0.25">
      <c r="D34" t="s">
        <v>94</v>
      </c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58</v>
      </c>
      <c r="C36" s="184">
        <v>0.48706122467304502</v>
      </c>
      <c r="D36" s="184">
        <v>0.48737711240386128</v>
      </c>
      <c r="E36" s="184">
        <v>0.48740528143893808</v>
      </c>
      <c r="F36" s="184">
        <v>0.48740528143893808</v>
      </c>
      <c r="G36" s="185">
        <v>20.075238345073473</v>
      </c>
      <c r="H36" s="185">
        <v>0.24033719995731023</v>
      </c>
      <c r="I36" s="185">
        <v>20.076398637747719</v>
      </c>
      <c r="J36" s="185">
        <v>0.24035109077582334</v>
      </c>
    </row>
    <row r="37" spans="2:10" ht="15.75" x14ac:dyDescent="0.25">
      <c r="B37" s="152" t="s">
        <v>136</v>
      </c>
      <c r="C37" s="186">
        <v>-3.7152480571928832E-3</v>
      </c>
      <c r="D37" s="186">
        <v>-3.5877403119423841E-3</v>
      </c>
      <c r="E37" s="186">
        <v>-3.5574836889982371E-3</v>
      </c>
      <c r="F37" s="186">
        <v>-3.5574836889982371E-3</v>
      </c>
      <c r="G37" s="187">
        <v>-0.15805203805062965</v>
      </c>
      <c r="H37" s="187">
        <v>-1.8921710228141033E-3</v>
      </c>
      <c r="I37" s="187">
        <v>-0.15671913195791892</v>
      </c>
      <c r="J37" s="187">
        <v>-1.8762137070093448E-3</v>
      </c>
    </row>
    <row r="38" spans="2:10" ht="15.75" x14ac:dyDescent="0.25">
      <c r="B38" s="159" t="s">
        <v>66</v>
      </c>
      <c r="C38" s="188">
        <v>2.2964581379020625E-3</v>
      </c>
      <c r="D38" s="188">
        <v>2.3740793065496861E-3</v>
      </c>
      <c r="E38" s="188">
        <v>2.3872245216009329E-3</v>
      </c>
      <c r="F38" s="188">
        <v>2.3872245216009329E-3</v>
      </c>
      <c r="G38" s="189">
        <v>0.3839130750743453</v>
      </c>
      <c r="H38" s="189">
        <v>4.596139378490207E-3</v>
      </c>
      <c r="I38" s="189">
        <v>0.38603879173381617</v>
      </c>
      <c r="J38" s="189">
        <v>4.6215880820651371E-3</v>
      </c>
    </row>
    <row r="39" spans="2:10" ht="15.75" x14ac:dyDescent="0.25">
      <c r="B39" s="167" t="s">
        <v>142</v>
      </c>
      <c r="C39" s="190">
        <v>4.3681062135818641E-4</v>
      </c>
      <c r="D39" s="190">
        <v>4.7186133368675234E-4</v>
      </c>
      <c r="E39" s="190">
        <v>4.8140105478526943E-4</v>
      </c>
      <c r="F39" s="190">
        <v>4.8140105478526943E-4</v>
      </c>
      <c r="G39" s="191">
        <v>0.24397467769635672</v>
      </c>
      <c r="H39" s="191">
        <v>2.920821655520673E-3</v>
      </c>
      <c r="I39" s="191">
        <v>0.24890716572655616</v>
      </c>
      <c r="J39" s="191">
        <v>2.9798725291204872E-3</v>
      </c>
    </row>
    <row r="40" spans="2:10" ht="16.5" thickBot="1" x14ac:dyDescent="0.3">
      <c r="B40" s="174" t="s">
        <v>68</v>
      </c>
      <c r="C40" s="192">
        <v>0.48612428097413651</v>
      </c>
      <c r="D40" s="192">
        <v>0.48668104532559409</v>
      </c>
      <c r="E40" s="192">
        <v>0.48676215591976479</v>
      </c>
      <c r="F40" s="192">
        <v>0.48676215591976479</v>
      </c>
      <c r="G40" s="193">
        <v>8.8212292462313062</v>
      </c>
      <c r="H40" s="193">
        <v>0.10560619509362079</v>
      </c>
      <c r="I40" s="193">
        <v>8.8226993982997897</v>
      </c>
      <c r="J40" s="193">
        <v>0.10562379549395365</v>
      </c>
    </row>
    <row r="42" spans="2:10" ht="15" thickBot="1" x14ac:dyDescent="0.25">
      <c r="J42" t="s">
        <v>103</v>
      </c>
    </row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96" t="s">
        <v>111</v>
      </c>
    </row>
    <row r="44" spans="2:10" ht="15.75" x14ac:dyDescent="0.25">
      <c r="B44" s="145" t="s">
        <v>58</v>
      </c>
      <c r="C44" s="197">
        <v>24.277525577845267</v>
      </c>
      <c r="D44" s="198">
        <v>2.122209193892143</v>
      </c>
      <c r="E44" s="199">
        <v>76.694480441619689</v>
      </c>
      <c r="F44" s="200">
        <v>7.0574202271877899</v>
      </c>
      <c r="G44" s="197">
        <v>5.4126517758234511</v>
      </c>
      <c r="H44" s="197">
        <v>0.95555555541068316</v>
      </c>
      <c r="I44" s="197">
        <v>5.1720894738915986</v>
      </c>
      <c r="J44" s="201" t="s">
        <v>112</v>
      </c>
    </row>
    <row r="45" spans="2:10" ht="15.75" x14ac:dyDescent="0.25">
      <c r="B45" s="152" t="s">
        <v>136</v>
      </c>
      <c r="C45" s="202">
        <v>22.699740896685586</v>
      </c>
      <c r="D45" s="203">
        <v>1.335802382420364</v>
      </c>
      <c r="E45" s="204">
        <v>70.251885029353076</v>
      </c>
      <c r="F45" s="205">
        <v>4.4422193534697652</v>
      </c>
      <c r="G45" s="202">
        <v>3.120742832951251</v>
      </c>
      <c r="H45" s="202">
        <v>1.4194444444729015</v>
      </c>
      <c r="I45" s="202">
        <v>4.4297210768612771</v>
      </c>
      <c r="J45" s="201" t="s">
        <v>113</v>
      </c>
    </row>
    <row r="46" spans="2:10" ht="15.75" x14ac:dyDescent="0.25">
      <c r="B46" s="159" t="s">
        <v>66</v>
      </c>
      <c r="C46" s="206">
        <v>6.1838980245461617</v>
      </c>
      <c r="D46" s="207">
        <v>0.62610631447764065</v>
      </c>
      <c r="E46" s="208">
        <v>69.603113819474785</v>
      </c>
      <c r="F46" s="209">
        <v>2.0821205472496658</v>
      </c>
      <c r="G46" s="206">
        <v>1.4492207343608561</v>
      </c>
      <c r="H46" s="206">
        <v>0.82499999989522621</v>
      </c>
      <c r="I46" s="206">
        <v>1.1956071056958659</v>
      </c>
      <c r="J46" s="201"/>
    </row>
    <row r="47" spans="2:10" ht="15.75" x14ac:dyDescent="0.25">
      <c r="B47" s="167" t="s">
        <v>142</v>
      </c>
      <c r="C47" s="210">
        <v>1.9340586414218619</v>
      </c>
      <c r="D47" s="211">
        <v>0.10518777332422677</v>
      </c>
      <c r="E47" s="212">
        <v>69.53292662831295</v>
      </c>
      <c r="F47" s="213">
        <v>0.34980261194225054</v>
      </c>
      <c r="G47" s="210">
        <v>0.24322799350572732</v>
      </c>
      <c r="H47" s="210">
        <v>1.5358333333279006</v>
      </c>
      <c r="I47" s="210">
        <v>0.37355766002455815</v>
      </c>
    </row>
    <row r="48" spans="2:10" ht="16.5" thickBot="1" x14ac:dyDescent="0.3">
      <c r="B48" s="174" t="s">
        <v>68</v>
      </c>
      <c r="C48" s="214">
        <v>55.17156756055499</v>
      </c>
      <c r="D48" s="215">
        <v>0.97139328908436484</v>
      </c>
      <c r="E48" s="216">
        <v>71.222092930669561</v>
      </c>
      <c r="F48" s="217">
        <v>3.2303745863835007</v>
      </c>
      <c r="G48" s="214">
        <v>2.3007403899227894</v>
      </c>
      <c r="H48" s="214">
        <v>4.7441666666418314</v>
      </c>
      <c r="I48" s="214">
        <v>10.915095866468228</v>
      </c>
      <c r="J48" s="201" t="s">
        <v>114</v>
      </c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85" zoomScaleNormal="85" workbookViewId="0">
      <selection activeCell="D50" sqref="D50"/>
    </sheetView>
  </sheetViews>
  <sheetFormatPr defaultRowHeight="14.25" x14ac:dyDescent="0.2"/>
  <cols>
    <col min="1" max="1" width="3.125" customWidth="1"/>
    <col min="2" max="2" width="43.375" bestFit="1" customWidth="1"/>
    <col min="3" max="10" width="12.75" customWidth="1"/>
  </cols>
  <sheetData>
    <row r="1" spans="1:10" ht="21" x14ac:dyDescent="0.35">
      <c r="A1" s="6"/>
      <c r="B1" s="7" t="s">
        <v>13</v>
      </c>
      <c r="C1" s="8" t="s">
        <v>230</v>
      </c>
      <c r="E1" t="s">
        <v>231</v>
      </c>
      <c r="F1" s="9"/>
      <c r="G1" s="10" t="s">
        <v>15</v>
      </c>
      <c r="H1" s="9" t="s">
        <v>182</v>
      </c>
    </row>
    <row r="2" spans="1:10" ht="21" x14ac:dyDescent="0.35">
      <c r="A2" s="6"/>
      <c r="B2" s="7" t="s">
        <v>170</v>
      </c>
      <c r="C2" s="8" t="s">
        <v>232</v>
      </c>
      <c r="D2" t="s">
        <v>171</v>
      </c>
      <c r="E2" t="s">
        <v>233</v>
      </c>
      <c r="F2" s="9"/>
      <c r="G2" s="10"/>
      <c r="H2" s="9"/>
    </row>
    <row r="3" spans="1:10" x14ac:dyDescent="0.2">
      <c r="A3" s="6"/>
    </row>
    <row r="4" spans="1:10" ht="15" x14ac:dyDescent="0.25">
      <c r="A4" s="6"/>
      <c r="B4" s="13" t="s">
        <v>233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</row>
    <row r="5" spans="1:10" ht="15" x14ac:dyDescent="0.25">
      <c r="A5" s="6"/>
      <c r="B5" s="21"/>
      <c r="C5" s="14"/>
      <c r="D5" s="22">
        <v>40525</v>
      </c>
      <c r="E5" s="23">
        <v>0.46666666666666662</v>
      </c>
      <c r="F5" s="24" t="s">
        <v>27</v>
      </c>
      <c r="G5" s="25">
        <v>11.971822990399998</v>
      </c>
      <c r="H5" s="26" t="s">
        <v>28</v>
      </c>
      <c r="I5" s="27"/>
      <c r="J5" s="28"/>
    </row>
    <row r="6" spans="1:10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</row>
    <row r="7" spans="1:10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</row>
    <row r="8" spans="1:10" ht="1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</row>
    <row r="9" spans="1:10" ht="15" x14ac:dyDescent="0.25">
      <c r="A9" s="6"/>
      <c r="B9" s="41" t="s">
        <v>56</v>
      </c>
      <c r="C9" s="42">
        <v>6</v>
      </c>
      <c r="D9" s="43">
        <v>10673.005245132625</v>
      </c>
      <c r="E9" s="44">
        <v>0</v>
      </c>
      <c r="F9" s="45">
        <v>1.3426238519504514E-2</v>
      </c>
      <c r="G9" s="46">
        <v>1898.3752938387206</v>
      </c>
      <c r="H9" s="47">
        <v>15.06111424681685</v>
      </c>
      <c r="I9" s="48">
        <v>12.352969416151623</v>
      </c>
      <c r="J9" s="49" t="e">
        <v>#REF!</v>
      </c>
    </row>
    <row r="10" spans="1:10" ht="15" x14ac:dyDescent="0.25">
      <c r="A10" s="6"/>
      <c r="B10" s="51" t="s">
        <v>234</v>
      </c>
      <c r="C10" s="52">
        <v>98</v>
      </c>
      <c r="D10" s="53" t="s">
        <v>59</v>
      </c>
      <c r="E10" s="54">
        <v>15.333333334419876</v>
      </c>
      <c r="F10" s="55" t="s">
        <v>60</v>
      </c>
      <c r="G10" s="56" t="s">
        <v>61</v>
      </c>
      <c r="H10" s="57"/>
      <c r="I10" s="58"/>
      <c r="J10" s="59"/>
    </row>
    <row r="11" spans="1:10" x14ac:dyDescent="0.2">
      <c r="A11" s="6"/>
      <c r="B11" s="61"/>
      <c r="C11" s="62"/>
      <c r="D11" s="11"/>
      <c r="E11" s="11"/>
      <c r="F11" s="11"/>
      <c r="G11" s="11"/>
      <c r="H11" s="11"/>
      <c r="I11" s="11"/>
      <c r="J11" s="28"/>
    </row>
    <row r="12" spans="1:10" ht="15" x14ac:dyDescent="0.25">
      <c r="A12" s="6"/>
      <c r="B12" s="64" t="s">
        <v>234</v>
      </c>
      <c r="C12" s="65">
        <v>99</v>
      </c>
      <c r="D12" s="66">
        <v>8259.8011298258516</v>
      </c>
      <c r="E12" s="67">
        <v>0</v>
      </c>
      <c r="F12" s="68">
        <v>6.7598581691638874E-3</v>
      </c>
      <c r="G12" s="69">
        <v>1910.9456120270449</v>
      </c>
      <c r="H12" s="69">
        <v>7.6331989537161702</v>
      </c>
      <c r="I12" s="70">
        <v>9.2689076233108629</v>
      </c>
      <c r="J12" s="71" t="e">
        <v>#REF!</v>
      </c>
    </row>
    <row r="13" spans="1:10" ht="15" x14ac:dyDescent="0.25">
      <c r="A13" s="6"/>
      <c r="B13" s="64" t="s">
        <v>235</v>
      </c>
      <c r="C13" s="73">
        <v>275</v>
      </c>
      <c r="D13" s="74" t="s">
        <v>59</v>
      </c>
      <c r="E13" s="75">
        <v>29.333333327667788</v>
      </c>
      <c r="F13" s="76" t="s">
        <v>60</v>
      </c>
      <c r="G13" s="77"/>
      <c r="H13" s="77"/>
      <c r="I13" s="78"/>
      <c r="J13" s="19"/>
    </row>
    <row r="14" spans="1:10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</row>
    <row r="15" spans="1:10" ht="15" x14ac:dyDescent="0.25">
      <c r="A15" s="6"/>
      <c r="B15" s="79" t="s">
        <v>236</v>
      </c>
      <c r="C15" s="80">
        <v>276</v>
      </c>
      <c r="D15" s="81">
        <v>6961.1105191843371</v>
      </c>
      <c r="E15" s="82">
        <v>0</v>
      </c>
      <c r="F15" s="83">
        <v>2.8852905653383521E-3</v>
      </c>
      <c r="G15" s="84">
        <v>1918.3283985039097</v>
      </c>
      <c r="H15" s="84">
        <v>3.2706433082959769</v>
      </c>
      <c r="I15" s="85">
        <v>6.2567286908021842</v>
      </c>
      <c r="J15" s="86" t="e">
        <v>#REF!</v>
      </c>
    </row>
    <row r="16" spans="1:10" ht="15" x14ac:dyDescent="0.25">
      <c r="A16" s="6"/>
      <c r="B16" s="79" t="s">
        <v>237</v>
      </c>
      <c r="C16" s="87">
        <v>605</v>
      </c>
      <c r="D16" s="88" t="s">
        <v>59</v>
      </c>
      <c r="E16" s="89">
        <v>54.833333337446675</v>
      </c>
      <c r="F16" s="76" t="s">
        <v>60</v>
      </c>
      <c r="G16" s="77"/>
      <c r="H16" s="77"/>
      <c r="I16" s="78"/>
      <c r="J16" s="19"/>
    </row>
    <row r="17" spans="1:10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</row>
    <row r="18" spans="1:10" ht="15" x14ac:dyDescent="0.25">
      <c r="A18" s="6"/>
      <c r="B18" s="90" t="s">
        <v>238</v>
      </c>
      <c r="C18" s="91">
        <v>606</v>
      </c>
      <c r="D18" s="92">
        <v>4336.2956469027667</v>
      </c>
      <c r="E18" s="93">
        <v>0</v>
      </c>
      <c r="F18" s="94">
        <v>9.3259242896557015E-3</v>
      </c>
      <c r="G18" s="95">
        <v>1906.0873074149083</v>
      </c>
      <c r="H18" s="95">
        <v>10.50401531543303</v>
      </c>
      <c r="I18" s="96">
        <v>11.490022704960937</v>
      </c>
      <c r="J18" s="97" t="e">
        <v>#REF!</v>
      </c>
    </row>
    <row r="19" spans="1:10" ht="15.75" thickBot="1" x14ac:dyDescent="0.3">
      <c r="A19" s="6"/>
      <c r="B19" s="98" t="s">
        <v>67</v>
      </c>
      <c r="C19" s="99">
        <v>908</v>
      </c>
      <c r="D19" s="100" t="s">
        <v>59</v>
      </c>
      <c r="E19" s="101">
        <v>50.333333333255723</v>
      </c>
      <c r="F19" s="76" t="s">
        <v>60</v>
      </c>
      <c r="G19" s="11"/>
      <c r="H19" s="11"/>
      <c r="I19" s="102"/>
      <c r="J19" s="28"/>
    </row>
    <row r="20" spans="1:10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6</v>
      </c>
    </row>
    <row r="21" spans="1:10" ht="15.75" x14ac:dyDescent="0.25">
      <c r="A21" s="6"/>
      <c r="B21" s="109" t="s">
        <v>70</v>
      </c>
      <c r="C21" s="110">
        <v>0</v>
      </c>
      <c r="D21" s="111" t="s">
        <v>71</v>
      </c>
      <c r="E21" s="221" t="s">
        <v>72</v>
      </c>
      <c r="F21" s="11"/>
      <c r="G21" s="11"/>
      <c r="H21" s="11"/>
      <c r="I21" s="113" t="s">
        <v>73</v>
      </c>
      <c r="J21" s="114">
        <v>908</v>
      </c>
    </row>
    <row r="22" spans="1:10" ht="15.75" x14ac:dyDescent="0.25">
      <c r="A22" s="6"/>
      <c r="B22" s="109" t="s">
        <v>74</v>
      </c>
      <c r="C22" s="115">
        <v>15.333333334419876</v>
      </c>
      <c r="D22" s="222" t="e">
        <v>#REF!</v>
      </c>
      <c r="E22" s="123" t="e">
        <v>#REF!</v>
      </c>
      <c r="F22" s="118" t="s">
        <v>76</v>
      </c>
      <c r="G22" s="118"/>
      <c r="H22" s="119"/>
      <c r="I22" s="113" t="s">
        <v>77</v>
      </c>
      <c r="J22" s="120">
        <v>5062.0695519088704</v>
      </c>
    </row>
    <row r="23" spans="1:10" ht="15.75" x14ac:dyDescent="0.25">
      <c r="A23" s="6"/>
      <c r="B23" s="121" t="s">
        <v>150</v>
      </c>
      <c r="C23" s="122">
        <v>820.18960972707646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150.33333333441988</v>
      </c>
    </row>
    <row r="24" spans="1:10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33.672303005802334</v>
      </c>
    </row>
    <row r="25" spans="1:10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223" t="e">
        <v>#REF!</v>
      </c>
      <c r="F25" s="129" t="s">
        <v>151</v>
      </c>
      <c r="G25" s="2"/>
      <c r="H25" s="119"/>
      <c r="I25" s="130" t="s">
        <v>86</v>
      </c>
      <c r="J25" s="131">
        <v>2.4613186263616278</v>
      </c>
    </row>
    <row r="26" spans="1:10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</row>
    <row r="27" spans="1:10" ht="15" thickBot="1" x14ac:dyDescent="0.25">
      <c r="A27" s="6"/>
      <c r="B27" s="30"/>
      <c r="C27" s="11"/>
      <c r="D27" s="11"/>
      <c r="E27" s="236"/>
      <c r="F27" s="236"/>
      <c r="G27" s="11"/>
      <c r="H27" s="11"/>
      <c r="J27" s="137"/>
    </row>
    <row r="28" spans="1:10" x14ac:dyDescent="0.2">
      <c r="A28" s="6"/>
      <c r="B28" s="138" t="s">
        <v>88</v>
      </c>
      <c r="C28" s="139" t="s">
        <v>89</v>
      </c>
      <c r="D28" s="237" t="s">
        <v>43</v>
      </c>
      <c r="E28" s="238" t="s">
        <v>164</v>
      </c>
      <c r="F28" s="239" t="s">
        <v>165</v>
      </c>
      <c r="G28" s="240" t="s">
        <v>90</v>
      </c>
      <c r="H28" s="142" t="s">
        <v>91</v>
      </c>
      <c r="I28" s="143" t="s">
        <v>92</v>
      </c>
      <c r="J28" s="144" t="s">
        <v>93</v>
      </c>
    </row>
    <row r="29" spans="1:10" ht="15.75" x14ac:dyDescent="0.25">
      <c r="A29" s="6"/>
      <c r="B29" s="145" t="s">
        <v>234</v>
      </c>
      <c r="C29" s="146">
        <v>48.337706407602809</v>
      </c>
      <c r="D29" s="263">
        <v>1.3426238519504514E-2</v>
      </c>
      <c r="E29" s="242">
        <v>1.4161926913867153</v>
      </c>
      <c r="F29" s="243">
        <v>4.9929708879424481</v>
      </c>
      <c r="G29" s="244">
        <v>1.2580468537577028</v>
      </c>
      <c r="H29" s="149">
        <v>15.06111424681685</v>
      </c>
      <c r="I29" s="150">
        <v>158.5702775058565</v>
      </c>
      <c r="J29" s="151">
        <v>1898.3752938387206</v>
      </c>
    </row>
    <row r="30" spans="1:10" ht="15.75" x14ac:dyDescent="0.25">
      <c r="A30" s="6"/>
      <c r="B30" s="152" t="s">
        <v>234</v>
      </c>
      <c r="C30" s="153">
        <v>18.959129233161327</v>
      </c>
      <c r="D30" s="264">
        <v>6.7598581691638874E-3</v>
      </c>
      <c r="E30" s="246">
        <v>0.79981784244198417</v>
      </c>
      <c r="F30" s="247">
        <v>-0.18724627150488241</v>
      </c>
      <c r="G30" s="248">
        <v>0.63759704431289232</v>
      </c>
      <c r="H30" s="156">
        <v>7.6331989537161702</v>
      </c>
      <c r="I30" s="157">
        <v>159.62026949107081</v>
      </c>
      <c r="J30" s="158">
        <v>1910.9456120270449</v>
      </c>
    </row>
    <row r="31" spans="1:10" ht="15.75" x14ac:dyDescent="0.25">
      <c r="A31" s="6"/>
      <c r="B31" s="159" t="s">
        <v>236</v>
      </c>
      <c r="C31" s="160">
        <v>6.8462684757441341</v>
      </c>
      <c r="D31" s="265">
        <v>2.8852905653383521E-3</v>
      </c>
      <c r="E31" s="250">
        <v>0.35957181641700903</v>
      </c>
      <c r="F31" s="251">
        <v>-0.15649553568505353</v>
      </c>
      <c r="G31" s="252">
        <v>0.27319509409040299</v>
      </c>
      <c r="H31" s="163">
        <v>3.2706433082959769</v>
      </c>
      <c r="I31" s="164">
        <v>160.23694971452426</v>
      </c>
      <c r="J31" s="165">
        <v>1918.3283985039097</v>
      </c>
    </row>
    <row r="32" spans="1:10" ht="15.75" x14ac:dyDescent="0.25">
      <c r="A32" s="166"/>
      <c r="B32" s="167" t="s">
        <v>238</v>
      </c>
      <c r="C32" s="168">
        <v>13.696715807259322</v>
      </c>
      <c r="D32" s="266">
        <v>9.3259242896557015E-3</v>
      </c>
      <c r="E32" s="254">
        <v>1.1559329106700529</v>
      </c>
      <c r="F32" s="255">
        <v>1.6125696504257794E-2</v>
      </c>
      <c r="G32" s="256">
        <v>0.87739480644309742</v>
      </c>
      <c r="H32" s="171">
        <v>10.50401531543303</v>
      </c>
      <c r="I32" s="172">
        <v>159.21445789361965</v>
      </c>
      <c r="J32" s="173">
        <v>1906.0873074149083</v>
      </c>
    </row>
    <row r="33" spans="2:10" ht="16.5" thickBot="1" x14ac:dyDescent="0.3">
      <c r="B33" s="174" t="s">
        <v>68</v>
      </c>
      <c r="C33" s="175">
        <v>15.687514386932746</v>
      </c>
      <c r="D33" s="267">
        <v>6.8772004631173136E-3</v>
      </c>
      <c r="E33" s="258">
        <v>0.82148673133906358</v>
      </c>
      <c r="F33" s="259">
        <v>0.81230156644577045</v>
      </c>
      <c r="G33" s="260">
        <v>0.64858929890118799</v>
      </c>
      <c r="H33" s="178">
        <v>7.764796279912658</v>
      </c>
      <c r="I33" s="179">
        <v>159.60166721407521</v>
      </c>
      <c r="J33" s="180">
        <v>1910.7229088596353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234</v>
      </c>
      <c r="C36" s="184">
        <v>4.3450644621575017E-2</v>
      </c>
      <c r="D36" s="184">
        <v>4.3551994760045148E-2</v>
      </c>
      <c r="E36" s="184">
        <v>4.3559022306441153E-2</v>
      </c>
      <c r="F36" s="184">
        <v>4.3559022306441153E-2</v>
      </c>
      <c r="G36" s="185">
        <v>4.4354072399068469</v>
      </c>
      <c r="H36" s="185">
        <v>5.309991036650339E-2</v>
      </c>
      <c r="I36" s="185">
        <v>4.4361229368648241</v>
      </c>
      <c r="J36" s="185">
        <v>5.3108478563799064E-2</v>
      </c>
    </row>
    <row r="37" spans="2:10" ht="15.75" x14ac:dyDescent="0.25">
      <c r="B37" s="152" t="s">
        <v>234</v>
      </c>
      <c r="C37" s="186">
        <v>-2.1900534327362695E-3</v>
      </c>
      <c r="D37" s="186">
        <v>-2.1699545837701537E-3</v>
      </c>
      <c r="E37" s="186">
        <v>-2.1662555039035376E-3</v>
      </c>
      <c r="F37" s="186">
        <v>-2.1662555039035376E-3</v>
      </c>
      <c r="G37" s="187">
        <v>-0.14926857458644693</v>
      </c>
      <c r="H37" s="187">
        <v>-1.7870169529782623E-3</v>
      </c>
      <c r="I37" s="187">
        <v>-0.14901411931669103</v>
      </c>
      <c r="J37" s="187">
        <v>-1.7839706595297702E-3</v>
      </c>
    </row>
    <row r="38" spans="2:10" ht="15.75" x14ac:dyDescent="0.25">
      <c r="B38" s="159" t="s">
        <v>236</v>
      </c>
      <c r="C38" s="188">
        <v>-2.7888709834587213E-3</v>
      </c>
      <c r="D38" s="188">
        <v>-2.723100263696902E-3</v>
      </c>
      <c r="E38" s="188">
        <v>-2.7058750042209031E-3</v>
      </c>
      <c r="F38" s="188">
        <v>-2.7058750042209031E-3</v>
      </c>
      <c r="G38" s="189">
        <v>-0.11890201246090713</v>
      </c>
      <c r="H38" s="189">
        <v>-1.423473846384315E-3</v>
      </c>
      <c r="I38" s="189">
        <v>-0.11814988517269739</v>
      </c>
      <c r="J38" s="189">
        <v>-1.4144695116236185E-3</v>
      </c>
    </row>
    <row r="39" spans="2:10" ht="15.75" x14ac:dyDescent="0.25">
      <c r="B39" s="167" t="s">
        <v>238</v>
      </c>
      <c r="C39" s="190">
        <v>1.3987252999122894E-4</v>
      </c>
      <c r="D39" s="190">
        <v>1.6029011481283155E-4</v>
      </c>
      <c r="E39" s="190">
        <v>1.6544072946614134E-4</v>
      </c>
      <c r="F39" s="190">
        <v>1.6544072946614134E-4</v>
      </c>
      <c r="G39" s="191">
        <v>1.2239985757401753E-2</v>
      </c>
      <c r="H39" s="191">
        <v>1.4653494289263084E-4</v>
      </c>
      <c r="I39" s="191">
        <v>1.2633294166170388E-2</v>
      </c>
      <c r="J39" s="191">
        <v>1.5124356154304483E-4</v>
      </c>
    </row>
    <row r="40" spans="2:10" ht="16.5" thickBot="1" x14ac:dyDescent="0.3">
      <c r="B40" s="174" t="s">
        <v>68</v>
      </c>
      <c r="C40" s="192">
        <v>3.8658018542701983E-2</v>
      </c>
      <c r="D40" s="192">
        <v>3.8866453297894898E-2</v>
      </c>
      <c r="E40" s="192">
        <v>3.8899555798286828E-2</v>
      </c>
      <c r="F40" s="192">
        <v>3.8899555798286828E-2</v>
      </c>
      <c r="G40" s="193">
        <v>0.641337325824615</v>
      </c>
      <c r="H40" s="193">
        <v>7.6779769419087806E-3</v>
      </c>
      <c r="I40" s="193">
        <v>0.64188355186990786</v>
      </c>
      <c r="J40" s="193">
        <v>7.6845162634357721E-3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82" t="s">
        <v>153</v>
      </c>
    </row>
    <row r="44" spans="2:10" ht="15.75" x14ac:dyDescent="0.25">
      <c r="B44" s="145" t="s">
        <v>234</v>
      </c>
      <c r="C44" s="197">
        <v>9.8191648262178148</v>
      </c>
      <c r="D44" s="198">
        <v>3.209437603052439</v>
      </c>
      <c r="E44" s="199">
        <v>88.833028260147387</v>
      </c>
      <c r="F44" s="200">
        <v>10.673005245132625</v>
      </c>
      <c r="G44" s="197">
        <v>9.4811537656156784</v>
      </c>
      <c r="H44" s="197">
        <v>0.25555555557366461</v>
      </c>
      <c r="I44" s="197">
        <v>2.4229615180512569</v>
      </c>
      <c r="J44" s="197">
        <v>0</v>
      </c>
    </row>
    <row r="45" spans="2:10" ht="15.75" x14ac:dyDescent="0.25">
      <c r="B45" s="152" t="s">
        <v>234</v>
      </c>
      <c r="C45" s="202">
        <v>14.537249985685722</v>
      </c>
      <c r="D45" s="203">
        <v>2.4837724456181256</v>
      </c>
      <c r="E45" s="204">
        <v>79.717782034743905</v>
      </c>
      <c r="F45" s="205">
        <v>8.2598011298258509</v>
      </c>
      <c r="G45" s="202">
        <v>6.5845302611778864</v>
      </c>
      <c r="H45" s="202">
        <v>0.48888888879446313</v>
      </c>
      <c r="I45" s="202">
        <v>3.2191036826207728</v>
      </c>
      <c r="J45" s="202">
        <v>0</v>
      </c>
    </row>
    <row r="46" spans="2:10" ht="15.75" x14ac:dyDescent="0.25">
      <c r="B46" s="159" t="s">
        <v>236</v>
      </c>
      <c r="C46" s="206">
        <v>22.902053609834475</v>
      </c>
      <c r="D46" s="207">
        <v>2.0932482788259406</v>
      </c>
      <c r="E46" s="208">
        <v>75.977894155521994</v>
      </c>
      <c r="F46" s="209">
        <v>6.961110519184337</v>
      </c>
      <c r="G46" s="206">
        <v>5.2889051823147826</v>
      </c>
      <c r="H46" s="206">
        <v>0.91388888895744458</v>
      </c>
      <c r="I46" s="206">
        <v>4.8334716808669276</v>
      </c>
      <c r="J46" s="206">
        <v>0</v>
      </c>
    </row>
    <row r="47" spans="2:10" ht="15.75" x14ac:dyDescent="0.25">
      <c r="B47" s="167" t="s">
        <v>238</v>
      </c>
      <c r="C47" s="210">
        <v>13.095612853626163</v>
      </c>
      <c r="D47" s="211">
        <v>1.3039504795023875</v>
      </c>
      <c r="E47" s="212">
        <v>75.903609832728364</v>
      </c>
      <c r="F47" s="213">
        <v>4.3362956469027667</v>
      </c>
      <c r="G47" s="210">
        <v>3.2914049290186602</v>
      </c>
      <c r="H47" s="210">
        <v>0.83888888888759539</v>
      </c>
      <c r="I47" s="210">
        <v>2.7611230237836186</v>
      </c>
      <c r="J47" s="210">
        <v>0</v>
      </c>
    </row>
    <row r="48" spans="2:10" ht="16.5" thickBot="1" x14ac:dyDescent="0.3">
      <c r="B48" s="174" t="s">
        <v>68</v>
      </c>
      <c r="C48" s="214">
        <v>60.602200640546556</v>
      </c>
      <c r="D48" s="215">
        <v>2.0203381803481402</v>
      </c>
      <c r="E48" s="216">
        <v>78.953107111536141</v>
      </c>
      <c r="F48" s="217">
        <v>6.7186475210763357</v>
      </c>
      <c r="G48" s="214">
        <v>5.3045809737619676</v>
      </c>
      <c r="H48" s="214">
        <v>2.5055555555736646</v>
      </c>
      <c r="I48" s="214">
        <v>13.290922328799658</v>
      </c>
      <c r="J48" s="214">
        <v>0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="55" zoomScaleNormal="55" workbookViewId="0">
      <selection activeCell="G90" sqref="G90"/>
    </sheetView>
  </sheetViews>
  <sheetFormatPr defaultRowHeight="14.25" x14ac:dyDescent="0.2"/>
  <cols>
    <col min="2" max="2" width="37.25" bestFit="1" customWidth="1"/>
    <col min="3" max="3" width="24.625" bestFit="1" customWidth="1"/>
    <col min="4" max="4" width="21.25" bestFit="1" customWidth="1"/>
    <col min="5" max="5" width="19.125" customWidth="1"/>
    <col min="6" max="6" width="19.5" bestFit="1" customWidth="1"/>
    <col min="7" max="7" width="18.375" customWidth="1"/>
    <col min="8" max="8" width="15" customWidth="1"/>
    <col min="9" max="9" width="13.5" customWidth="1"/>
    <col min="10" max="10" width="36" bestFit="1" customWidth="1"/>
    <col min="11" max="11" width="5.375" customWidth="1"/>
    <col min="12" max="12" width="19.125" bestFit="1" customWidth="1"/>
  </cols>
  <sheetData>
    <row r="1" spans="1:12" ht="21" x14ac:dyDescent="0.35">
      <c r="A1" s="6"/>
      <c r="B1" s="7" t="s">
        <v>13</v>
      </c>
      <c r="C1" s="8" t="s">
        <v>239</v>
      </c>
      <c r="E1" t="s">
        <v>240</v>
      </c>
      <c r="F1" s="9"/>
      <c r="G1" s="10" t="s">
        <v>15</v>
      </c>
      <c r="H1" s="9" t="s">
        <v>182</v>
      </c>
      <c r="K1" s="11"/>
    </row>
    <row r="2" spans="1:12" ht="15" x14ac:dyDescent="0.25">
      <c r="A2" s="6"/>
      <c r="B2" s="12" t="s">
        <v>170</v>
      </c>
      <c r="C2" s="11" t="s">
        <v>18</v>
      </c>
      <c r="D2" t="s">
        <v>171</v>
      </c>
      <c r="E2" t="s">
        <v>20</v>
      </c>
      <c r="F2" s="9"/>
      <c r="G2" s="10"/>
      <c r="H2" s="9"/>
      <c r="K2" s="11"/>
    </row>
    <row r="3" spans="1:12" x14ac:dyDescent="0.2">
      <c r="A3" s="6"/>
      <c r="K3" s="11"/>
    </row>
    <row r="4" spans="1:12" ht="15" x14ac:dyDescent="0.25">
      <c r="A4" s="6"/>
      <c r="B4" s="13" t="s">
        <v>20</v>
      </c>
      <c r="C4" s="14" t="s">
        <v>21</v>
      </c>
      <c r="D4" s="15" t="s">
        <v>22</v>
      </c>
      <c r="E4" s="16" t="s">
        <v>23</v>
      </c>
      <c r="F4" s="15" t="s">
        <v>2</v>
      </c>
      <c r="G4" s="17" t="s">
        <v>24</v>
      </c>
      <c r="H4" s="18" t="s">
        <v>25</v>
      </c>
      <c r="I4" s="14"/>
      <c r="J4" s="19"/>
      <c r="K4" s="11"/>
      <c r="L4" s="20" t="s">
        <v>26</v>
      </c>
    </row>
    <row r="5" spans="1:12" ht="15" x14ac:dyDescent="0.25">
      <c r="A5" s="6"/>
      <c r="B5" s="21"/>
      <c r="C5" s="14"/>
      <c r="D5" s="22">
        <v>40528</v>
      </c>
      <c r="E5" s="23">
        <v>0.48402777777777778</v>
      </c>
      <c r="F5" s="24" t="s">
        <v>27</v>
      </c>
      <c r="G5" s="25">
        <v>11.971822990399998</v>
      </c>
      <c r="H5" s="26" t="s">
        <v>28</v>
      </c>
      <c r="I5" s="27"/>
      <c r="J5" s="28"/>
      <c r="K5" s="11"/>
      <c r="L5" s="29" t="s">
        <v>29</v>
      </c>
    </row>
    <row r="6" spans="1:12" ht="15" x14ac:dyDescent="0.25">
      <c r="A6" s="6"/>
      <c r="B6" s="30" t="s">
        <v>30</v>
      </c>
      <c r="C6" s="15" t="s">
        <v>31</v>
      </c>
      <c r="D6" s="31" t="s">
        <v>32</v>
      </c>
      <c r="E6" s="31">
        <v>0</v>
      </c>
      <c r="F6" s="31" t="s">
        <v>34</v>
      </c>
      <c r="G6" s="32" t="s">
        <v>35</v>
      </c>
      <c r="H6" s="19" t="s">
        <v>36</v>
      </c>
      <c r="I6" s="33" t="s">
        <v>37</v>
      </c>
      <c r="J6" s="17" t="s">
        <v>38</v>
      </c>
      <c r="K6" s="11"/>
      <c r="L6" s="34" t="s">
        <v>39</v>
      </c>
    </row>
    <row r="7" spans="1:12" x14ac:dyDescent="0.2">
      <c r="A7" s="6"/>
      <c r="B7" s="30" t="s">
        <v>40</v>
      </c>
      <c r="C7" s="35" t="s">
        <v>41</v>
      </c>
      <c r="D7" s="31" t="s">
        <v>42</v>
      </c>
      <c r="E7" s="31">
        <v>0</v>
      </c>
      <c r="F7" s="36" t="s">
        <v>43</v>
      </c>
      <c r="G7" s="35" t="s">
        <v>44</v>
      </c>
      <c r="H7" s="37" t="s">
        <v>44</v>
      </c>
      <c r="I7" s="36" t="s">
        <v>45</v>
      </c>
      <c r="J7" s="35" t="s">
        <v>45</v>
      </c>
      <c r="K7" s="11"/>
      <c r="L7" s="38" t="s">
        <v>46</v>
      </c>
    </row>
    <row r="8" spans="1:12" ht="15.75" x14ac:dyDescent="0.25">
      <c r="A8" s="6"/>
      <c r="B8" s="30" t="s">
        <v>47</v>
      </c>
      <c r="C8" s="35" t="s">
        <v>48</v>
      </c>
      <c r="D8" s="35" t="s">
        <v>49</v>
      </c>
      <c r="E8" s="31" t="s">
        <v>50</v>
      </c>
      <c r="F8" s="31" t="s">
        <v>51</v>
      </c>
      <c r="G8" s="35" t="s">
        <v>52</v>
      </c>
      <c r="H8" s="37" t="s">
        <v>52</v>
      </c>
      <c r="I8" s="36" t="s">
        <v>53</v>
      </c>
      <c r="J8" s="39" t="s">
        <v>54</v>
      </c>
      <c r="K8" s="11"/>
      <c r="L8" s="40" t="s">
        <v>55</v>
      </c>
    </row>
    <row r="9" spans="1:12" ht="15.75" x14ac:dyDescent="0.25">
      <c r="A9" s="6"/>
      <c r="B9" s="41" t="s">
        <v>56</v>
      </c>
      <c r="C9" s="42">
        <v>7</v>
      </c>
      <c r="D9" s="43">
        <v>9592.6548139065308</v>
      </c>
      <c r="E9" s="44">
        <v>0</v>
      </c>
      <c r="F9" s="45">
        <v>7.2061821731266684E-2</v>
      </c>
      <c r="G9" s="46">
        <v>1794.5451412741265</v>
      </c>
      <c r="H9" s="47">
        <v>76.41529530771318</v>
      </c>
      <c r="I9" s="48">
        <v>180.62624007775077</v>
      </c>
      <c r="J9" s="49" t="e">
        <v>#REF!</v>
      </c>
      <c r="K9" s="11"/>
      <c r="L9" s="50" t="s">
        <v>57</v>
      </c>
    </row>
    <row r="10" spans="1:12" ht="15.75" x14ac:dyDescent="0.25">
      <c r="A10" s="6"/>
      <c r="B10" s="51" t="s">
        <v>58</v>
      </c>
      <c r="C10" s="52">
        <v>302</v>
      </c>
      <c r="D10" s="53" t="s">
        <v>59</v>
      </c>
      <c r="E10" s="54">
        <v>49.166666666278616</v>
      </c>
      <c r="F10" s="55" t="s">
        <v>60</v>
      </c>
      <c r="G10" s="56" t="s">
        <v>61</v>
      </c>
      <c r="H10" s="57"/>
      <c r="I10" s="58"/>
      <c r="J10" s="59"/>
      <c r="K10" s="11"/>
      <c r="L10" s="60" t="s">
        <v>62</v>
      </c>
    </row>
    <row r="11" spans="1:12" ht="15.75" x14ac:dyDescent="0.25">
      <c r="A11" s="6"/>
      <c r="B11" s="61"/>
      <c r="C11" s="62"/>
      <c r="D11" s="11"/>
      <c r="E11" s="11"/>
      <c r="F11" s="11"/>
      <c r="G11" s="11"/>
      <c r="H11" s="11"/>
      <c r="I11" s="11"/>
      <c r="J11" s="28"/>
      <c r="K11" s="11"/>
      <c r="L11" s="63" t="s">
        <v>63</v>
      </c>
    </row>
    <row r="12" spans="1:12" ht="15.75" x14ac:dyDescent="0.25">
      <c r="A12" s="6"/>
      <c r="B12" s="64" t="s">
        <v>64</v>
      </c>
      <c r="C12" s="65">
        <v>303</v>
      </c>
      <c r="D12" s="66">
        <v>14395.164532555629</v>
      </c>
      <c r="E12" s="67">
        <v>0</v>
      </c>
      <c r="F12" s="68">
        <v>9.2486131330924981E-3</v>
      </c>
      <c r="G12" s="69">
        <v>1906.2333188261</v>
      </c>
      <c r="H12" s="69">
        <v>10.417735845183472</v>
      </c>
      <c r="I12" s="70">
        <v>18.789747607852604</v>
      </c>
      <c r="J12" s="71" t="e">
        <v>#REF!</v>
      </c>
      <c r="K12" s="11"/>
      <c r="L12" s="72" t="s">
        <v>65</v>
      </c>
    </row>
    <row r="13" spans="1:12" ht="15" x14ac:dyDescent="0.25">
      <c r="A13" s="6"/>
      <c r="B13" s="64" t="s">
        <v>58</v>
      </c>
      <c r="C13" s="73">
        <v>453</v>
      </c>
      <c r="D13" s="74" t="s">
        <v>59</v>
      </c>
      <c r="E13" s="75">
        <v>25.000000008149073</v>
      </c>
      <c r="F13" s="76" t="s">
        <v>60</v>
      </c>
      <c r="G13" s="77"/>
      <c r="H13" s="77"/>
      <c r="I13" s="78"/>
      <c r="J13" s="19"/>
      <c r="K13" s="11"/>
    </row>
    <row r="14" spans="1:12" x14ac:dyDescent="0.2">
      <c r="A14" s="6"/>
      <c r="B14" s="61"/>
      <c r="C14" s="62"/>
      <c r="D14" s="11"/>
      <c r="E14" s="11"/>
      <c r="F14" s="11"/>
      <c r="G14" s="11"/>
      <c r="H14" s="11"/>
      <c r="I14" s="11"/>
      <c r="J14" s="28"/>
      <c r="K14" s="11"/>
    </row>
    <row r="15" spans="1:12" ht="15" x14ac:dyDescent="0.25">
      <c r="A15" s="6"/>
      <c r="B15" s="79" t="s">
        <v>66</v>
      </c>
      <c r="C15" s="80">
        <v>454</v>
      </c>
      <c r="D15" s="81">
        <v>17186.609176690916</v>
      </c>
      <c r="E15" s="82">
        <v>0</v>
      </c>
      <c r="F15" s="83">
        <v>3.6857149281141303E-2</v>
      </c>
      <c r="G15" s="84">
        <v>1855.4757853260292</v>
      </c>
      <c r="H15" s="84">
        <v>40.410823822498024</v>
      </c>
      <c r="I15" s="85">
        <v>202.46643939636905</v>
      </c>
      <c r="J15" s="86" t="e">
        <v>#REF!</v>
      </c>
      <c r="K15" s="11"/>
    </row>
    <row r="16" spans="1:12" ht="15" x14ac:dyDescent="0.25">
      <c r="A16" s="6"/>
      <c r="B16" s="79" t="s">
        <v>241</v>
      </c>
      <c r="C16" s="87">
        <v>803</v>
      </c>
      <c r="D16" s="88" t="s">
        <v>59</v>
      </c>
      <c r="E16" s="89">
        <v>58.16666666418314</v>
      </c>
      <c r="F16" s="76" t="s">
        <v>60</v>
      </c>
      <c r="G16" s="77"/>
      <c r="H16" s="77"/>
      <c r="I16" s="78"/>
      <c r="J16" s="19"/>
      <c r="K16" s="11"/>
      <c r="L16" s="11"/>
    </row>
    <row r="17" spans="1:12" x14ac:dyDescent="0.2">
      <c r="A17" s="6"/>
      <c r="B17" s="61"/>
      <c r="C17" s="62"/>
      <c r="D17" s="11"/>
      <c r="E17" s="11"/>
      <c r="F17" s="11"/>
      <c r="G17" s="11"/>
      <c r="H17" s="11"/>
      <c r="I17" s="11"/>
      <c r="J17" s="28"/>
      <c r="K17" s="11"/>
    </row>
    <row r="18" spans="1:12" ht="15" x14ac:dyDescent="0.25">
      <c r="A18" s="6"/>
      <c r="B18" s="90" t="s">
        <v>242</v>
      </c>
      <c r="C18" s="91">
        <v>804</v>
      </c>
      <c r="D18" s="92">
        <v>5489.6258684091281</v>
      </c>
      <c r="E18" s="93">
        <v>0</v>
      </c>
      <c r="F18" s="94">
        <v>1.7253595172733605E-3</v>
      </c>
      <c r="G18" s="95">
        <v>1920.5496946392911</v>
      </c>
      <c r="H18" s="95">
        <v>1.9580592282977507</v>
      </c>
      <c r="I18" s="96">
        <v>3.3131008114212399</v>
      </c>
      <c r="J18" s="97" t="e">
        <v>#REF!</v>
      </c>
      <c r="K18" s="11"/>
    </row>
    <row r="19" spans="1:12" ht="15.75" thickBot="1" x14ac:dyDescent="0.3">
      <c r="A19" s="6"/>
      <c r="B19" s="98" t="s">
        <v>67</v>
      </c>
      <c r="C19" s="99">
        <v>1173</v>
      </c>
      <c r="D19" s="100" t="s">
        <v>59</v>
      </c>
      <c r="E19" s="101">
        <v>61.500000001396984</v>
      </c>
      <c r="F19" s="76" t="s">
        <v>60</v>
      </c>
      <c r="G19" s="11"/>
      <c r="H19" s="11"/>
      <c r="I19" s="102"/>
      <c r="J19" s="28"/>
      <c r="K19" s="11"/>
    </row>
    <row r="20" spans="1:12" ht="15" thickBot="1" x14ac:dyDescent="0.25">
      <c r="A20" s="6"/>
      <c r="B20" s="103"/>
      <c r="C20" s="104"/>
      <c r="D20" s="105"/>
      <c r="E20" s="11"/>
      <c r="F20" s="11"/>
      <c r="G20" s="11"/>
      <c r="H20" s="106" t="s">
        <v>68</v>
      </c>
      <c r="I20" s="107" t="s">
        <v>69</v>
      </c>
      <c r="J20" s="108">
        <v>7</v>
      </c>
      <c r="K20" s="11"/>
      <c r="L20" s="11"/>
    </row>
    <row r="21" spans="1:12" ht="15.75" x14ac:dyDescent="0.25">
      <c r="A21" s="6"/>
      <c r="B21" s="109" t="s">
        <v>70</v>
      </c>
      <c r="C21" s="110">
        <v>0</v>
      </c>
      <c r="D21" s="111" t="s">
        <v>71</v>
      </c>
      <c r="E21" s="112" t="s">
        <v>72</v>
      </c>
      <c r="F21" s="11"/>
      <c r="G21" s="11"/>
      <c r="H21" s="11"/>
      <c r="I21" s="113" t="s">
        <v>73</v>
      </c>
      <c r="J21" s="114">
        <v>1173</v>
      </c>
      <c r="K21" s="11"/>
      <c r="L21" s="11"/>
    </row>
    <row r="22" spans="1:12" ht="15.75" x14ac:dyDescent="0.25">
      <c r="A22" s="6"/>
      <c r="B22" s="109" t="s">
        <v>74</v>
      </c>
      <c r="C22" s="115">
        <v>49.166666666278616</v>
      </c>
      <c r="D22" s="116" t="e">
        <v>#REF!</v>
      </c>
      <c r="E22" s="117" t="e">
        <v>#REF!</v>
      </c>
      <c r="F22" s="118" t="s">
        <v>76</v>
      </c>
      <c r="G22" s="118"/>
      <c r="H22" s="119"/>
      <c r="I22" s="113" t="s">
        <v>77</v>
      </c>
      <c r="J22" s="120">
        <v>10902.559306181447</v>
      </c>
      <c r="K22" s="11"/>
    </row>
    <row r="23" spans="1:12" ht="15.75" x14ac:dyDescent="0.25">
      <c r="A23" s="6"/>
      <c r="B23" s="121" t="s">
        <v>150</v>
      </c>
      <c r="C23" s="122">
        <v>2363.744579542556</v>
      </c>
      <c r="D23" s="116" t="e">
        <v>#REF!</v>
      </c>
      <c r="E23" s="123" t="e">
        <v>#REF!</v>
      </c>
      <c r="F23" s="11" t="s">
        <v>79</v>
      </c>
      <c r="G23" s="11"/>
      <c r="H23" s="119"/>
      <c r="I23" s="113" t="s">
        <v>80</v>
      </c>
      <c r="J23" s="124">
        <v>194.33333333116025</v>
      </c>
      <c r="K23" s="11"/>
    </row>
    <row r="24" spans="1:12" ht="15.75" x14ac:dyDescent="0.25">
      <c r="A24" s="6"/>
      <c r="B24" s="121" t="s">
        <v>81</v>
      </c>
      <c r="C24" s="125" t="e">
        <v>#DIV/0!</v>
      </c>
      <c r="D24" s="116" t="e">
        <v>#REF!</v>
      </c>
      <c r="E24" s="123" t="e">
        <v>#REF!</v>
      </c>
      <c r="F24" s="11" t="s">
        <v>82</v>
      </c>
      <c r="G24" s="11"/>
      <c r="H24" s="119"/>
      <c r="I24" s="113" t="s">
        <v>83</v>
      </c>
      <c r="J24" s="126">
        <v>56.102363497272876</v>
      </c>
      <c r="K24" s="11"/>
    </row>
    <row r="25" spans="1:12" ht="16.5" thickBot="1" x14ac:dyDescent="0.3">
      <c r="A25" s="6"/>
      <c r="B25" s="121" t="s">
        <v>84</v>
      </c>
      <c r="C25" s="127" t="e">
        <v>#DIV/0!</v>
      </c>
      <c r="D25" s="116" t="e">
        <v>#REF!</v>
      </c>
      <c r="E25" s="128" t="e">
        <v>#REF!</v>
      </c>
      <c r="F25" s="129" t="s">
        <v>151</v>
      </c>
      <c r="G25" s="2"/>
      <c r="H25" s="119"/>
      <c r="I25" s="130" t="s">
        <v>86</v>
      </c>
      <c r="J25" s="131">
        <v>3.1307432580412855</v>
      </c>
      <c r="K25" s="11"/>
    </row>
    <row r="26" spans="1:12" ht="15.75" x14ac:dyDescent="0.25">
      <c r="A26" s="6"/>
      <c r="B26" s="132" t="s">
        <v>87</v>
      </c>
      <c r="C26" s="133" t="e">
        <v>#DIV/0!</v>
      </c>
      <c r="D26" s="134" t="e">
        <v>#REF!</v>
      </c>
      <c r="E26" s="11"/>
      <c r="F26" s="11"/>
      <c r="G26" s="11"/>
      <c r="H26" s="11"/>
      <c r="I26" s="11"/>
      <c r="J26" s="135"/>
      <c r="L26" s="136"/>
    </row>
    <row r="27" spans="1:12" ht="15" thickBot="1" x14ac:dyDescent="0.25">
      <c r="A27" s="6"/>
      <c r="B27" s="30"/>
      <c r="C27" s="11"/>
      <c r="D27" s="11"/>
      <c r="E27" s="11"/>
      <c r="F27" s="11"/>
      <c r="G27" s="11"/>
      <c r="H27" s="11"/>
      <c r="J27" s="137"/>
      <c r="L27" s="136"/>
    </row>
    <row r="28" spans="1:12" x14ac:dyDescent="0.2">
      <c r="A28" s="6"/>
      <c r="B28" s="138" t="s">
        <v>88</v>
      </c>
      <c r="C28" s="139" t="s">
        <v>89</v>
      </c>
      <c r="D28" s="140" t="s">
        <v>43</v>
      </c>
      <c r="E28" s="141" t="s">
        <v>164</v>
      </c>
      <c r="F28" s="141" t="s">
        <v>165</v>
      </c>
      <c r="G28" s="141" t="s">
        <v>90</v>
      </c>
      <c r="H28" s="142" t="s">
        <v>91</v>
      </c>
      <c r="I28" s="143" t="s">
        <v>92</v>
      </c>
      <c r="J28" s="144" t="s">
        <v>93</v>
      </c>
      <c r="L28" s="136"/>
    </row>
    <row r="29" spans="1:12" ht="15.75" x14ac:dyDescent="0.25">
      <c r="A29" s="6"/>
      <c r="B29" s="145" t="s">
        <v>58</v>
      </c>
      <c r="C29" s="146">
        <v>220.4252421305203</v>
      </c>
      <c r="D29" s="147">
        <v>7.2061821731266684E-2</v>
      </c>
      <c r="E29" s="232">
        <v>8.7975575320567483</v>
      </c>
      <c r="F29" s="232">
        <v>7.9463343442626941</v>
      </c>
      <c r="G29" s="148">
        <v>6.3829289297869929</v>
      </c>
      <c r="H29" s="149">
        <v>76.41529530771318</v>
      </c>
      <c r="I29" s="150">
        <v>149.89740014642231</v>
      </c>
      <c r="J29" s="151">
        <v>1794.5451412741265</v>
      </c>
    </row>
    <row r="30" spans="1:12" ht="15.75" x14ac:dyDescent="0.25">
      <c r="A30" s="6"/>
      <c r="B30" s="152" t="s">
        <v>64</v>
      </c>
      <c r="C30" s="153">
        <v>45.095394244146824</v>
      </c>
      <c r="D30" s="154">
        <v>9.2486131330924981E-3</v>
      </c>
      <c r="E30" s="202">
        <v>1.0520519772556922</v>
      </c>
      <c r="F30" s="202">
        <v>0.94686409989299425</v>
      </c>
      <c r="G30" s="155">
        <v>0.87018792823259061</v>
      </c>
      <c r="H30" s="156">
        <v>10.417735845183472</v>
      </c>
      <c r="I30" s="157">
        <v>159.22665414905285</v>
      </c>
      <c r="J30" s="158">
        <v>1906.2333188261</v>
      </c>
    </row>
    <row r="31" spans="1:12" ht="15.75" x14ac:dyDescent="0.25">
      <c r="A31" s="6"/>
      <c r="B31" s="159" t="s">
        <v>66</v>
      </c>
      <c r="C31" s="160">
        <v>208.84790311118894</v>
      </c>
      <c r="D31" s="161">
        <v>3.6857149281141303E-2</v>
      </c>
      <c r="E31" s="233">
        <v>4.2408448760699962</v>
      </c>
      <c r="F31" s="233">
        <v>2.5895035994840438</v>
      </c>
      <c r="G31" s="162">
        <v>3.3754945971806283</v>
      </c>
      <c r="H31" s="163">
        <v>40.410823822498024</v>
      </c>
      <c r="I31" s="164">
        <v>154.98690440160232</v>
      </c>
      <c r="J31" s="165">
        <v>1855.4757853260292</v>
      </c>
    </row>
    <row r="32" spans="1:12" ht="15.75" x14ac:dyDescent="0.25">
      <c r="A32" s="166"/>
      <c r="B32" s="167" t="s">
        <v>242</v>
      </c>
      <c r="C32" s="168">
        <v>3.2322934744838849</v>
      </c>
      <c r="D32" s="169">
        <v>1.7253595172733605E-3</v>
      </c>
      <c r="E32" s="234">
        <v>0.19755555981201123</v>
      </c>
      <c r="F32" s="234">
        <v>-0.13664728110189353</v>
      </c>
      <c r="G32" s="170">
        <v>0.16355564477255347</v>
      </c>
      <c r="H32" s="171">
        <v>1.9580592282977507</v>
      </c>
      <c r="I32" s="172">
        <v>160.42249339798519</v>
      </c>
      <c r="J32" s="173">
        <v>1920.5496946392911</v>
      </c>
    </row>
    <row r="33" spans="2:10" ht="16.5" thickBot="1" x14ac:dyDescent="0.3">
      <c r="B33" s="174" t="s">
        <v>68</v>
      </c>
      <c r="C33" s="175">
        <v>115.12753769454555</v>
      </c>
      <c r="D33" s="176">
        <v>3.1018322156457886E-2</v>
      </c>
      <c r="E33" s="235">
        <v>3.6124340473026892</v>
      </c>
      <c r="F33" s="235">
        <v>2.9220457514595521</v>
      </c>
      <c r="G33" s="177">
        <v>2.8568439677597337</v>
      </c>
      <c r="H33" s="178">
        <v>34.201630293211529</v>
      </c>
      <c r="I33" s="179">
        <v>155.86462085139152</v>
      </c>
      <c r="J33" s="180">
        <v>1865.9836512986678</v>
      </c>
    </row>
    <row r="34" spans="2:10" ht="15" thickBot="1" x14ac:dyDescent="0.25">
      <c r="J34" s="181"/>
    </row>
    <row r="35" spans="2:10" x14ac:dyDescent="0.2">
      <c r="B35" s="138" t="s">
        <v>88</v>
      </c>
      <c r="C35" s="182" t="s">
        <v>95</v>
      </c>
      <c r="D35" s="182" t="s">
        <v>96</v>
      </c>
      <c r="E35" s="182" t="s">
        <v>97</v>
      </c>
      <c r="F35" s="182" t="s">
        <v>98</v>
      </c>
      <c r="G35" s="143" t="s">
        <v>99</v>
      </c>
      <c r="H35" s="183" t="s">
        <v>100</v>
      </c>
      <c r="I35" s="143" t="s">
        <v>101</v>
      </c>
      <c r="J35" s="183" t="s">
        <v>102</v>
      </c>
    </row>
    <row r="36" spans="2:10" ht="15.75" x14ac:dyDescent="0.25">
      <c r="B36" s="145" t="s">
        <v>58</v>
      </c>
      <c r="C36" s="184">
        <v>0.16283475320564433</v>
      </c>
      <c r="D36" s="184">
        <v>0.1631494298019453</v>
      </c>
      <c r="E36" s="184">
        <v>0.16320359164352591</v>
      </c>
      <c r="F36" s="184">
        <v>0.16320359164352591</v>
      </c>
      <c r="G36" s="185">
        <v>5.7653373890351194</v>
      </c>
      <c r="H36" s="185">
        <v>6.9021598701463335E-2</v>
      </c>
      <c r="I36" s="185">
        <v>5.7672513478561989</v>
      </c>
      <c r="J36" s="185">
        <v>6.9044512277680214E-2</v>
      </c>
    </row>
    <row r="37" spans="2:10" ht="15.75" x14ac:dyDescent="0.25">
      <c r="B37" s="152" t="s">
        <v>64</v>
      </c>
      <c r="C37" s="186">
        <v>1.6895868963325719E-2</v>
      </c>
      <c r="D37" s="186">
        <v>1.6911082190382884E-2</v>
      </c>
      <c r="E37" s="186">
        <v>1.6914948166324814E-2</v>
      </c>
      <c r="F37" s="186">
        <v>1.6914948166324814E-2</v>
      </c>
      <c r="G37" s="187">
        <v>0.78318346166982911</v>
      </c>
      <c r="H37" s="187">
        <v>9.3761337721199167E-3</v>
      </c>
      <c r="I37" s="187">
        <v>0.78336250215859538</v>
      </c>
      <c r="J37" s="187">
        <v>9.3782772131595412E-3</v>
      </c>
    </row>
    <row r="38" spans="2:10" ht="15.75" x14ac:dyDescent="0.25">
      <c r="B38" s="159" t="s">
        <v>66</v>
      </c>
      <c r="C38" s="188">
        <v>0.12361936551906802</v>
      </c>
      <c r="D38" s="188">
        <v>0.12362809508785408</v>
      </c>
      <c r="E38" s="188">
        <v>0.12363107020450503</v>
      </c>
      <c r="F38" s="188">
        <v>0.12363107020450503</v>
      </c>
      <c r="G38" s="189">
        <v>2.0611117984438887</v>
      </c>
      <c r="H38" s="189">
        <v>2.4675265614395234E-2</v>
      </c>
      <c r="I38" s="189">
        <v>2.0611613992083968</v>
      </c>
      <c r="J38" s="189">
        <v>2.4675859425968113E-2</v>
      </c>
    </row>
    <row r="39" spans="2:10" ht="15.75" x14ac:dyDescent="0.25">
      <c r="B39" s="167" t="s">
        <v>242</v>
      </c>
      <c r="C39" s="190">
        <v>-2.3170745092170944E-3</v>
      </c>
      <c r="D39" s="190">
        <v>-2.2916399737268403E-3</v>
      </c>
      <c r="E39" s="190">
        <v>-2.288338899129945E-3</v>
      </c>
      <c r="F39" s="190">
        <v>-2.288338899129945E-3</v>
      </c>
      <c r="G39" s="191">
        <v>-0.11312986679951555</v>
      </c>
      <c r="H39" s="191">
        <v>-1.3543707402513296E-3</v>
      </c>
      <c r="I39" s="191">
        <v>-0.11296690484487888</v>
      </c>
      <c r="J39" s="191">
        <v>-1.35241978857625E-3</v>
      </c>
    </row>
    <row r="40" spans="2:10" ht="16.5" thickBot="1" x14ac:dyDescent="0.3">
      <c r="B40" s="174" t="s">
        <v>68</v>
      </c>
      <c r="C40" s="192">
        <v>0.30125748437394273</v>
      </c>
      <c r="D40" s="192">
        <v>0.30162153830157717</v>
      </c>
      <c r="E40" s="192">
        <v>0.30168584231034756</v>
      </c>
      <c r="F40" s="192">
        <v>0.30168584231034756</v>
      </c>
      <c r="G40" s="193">
        <v>2.3108598438795824</v>
      </c>
      <c r="H40" s="193">
        <v>2.7665205006549735E-2</v>
      </c>
      <c r="I40" s="193">
        <v>2.3113525061493418</v>
      </c>
      <c r="J40" s="193">
        <v>2.7671103072037344E-2</v>
      </c>
    </row>
    <row r="42" spans="2:10" ht="15" thickBot="1" x14ac:dyDescent="0.25"/>
    <row r="43" spans="2:10" x14ac:dyDescent="0.2">
      <c r="B43" s="138" t="s">
        <v>88</v>
      </c>
      <c r="C43" s="143" t="s">
        <v>104</v>
      </c>
      <c r="D43" s="142" t="s">
        <v>105</v>
      </c>
      <c r="E43" s="182" t="s">
        <v>106</v>
      </c>
      <c r="F43" s="194" t="s">
        <v>107</v>
      </c>
      <c r="G43" s="195" t="s">
        <v>108</v>
      </c>
      <c r="H43" s="182" t="s">
        <v>109</v>
      </c>
      <c r="I43" s="182" t="s">
        <v>110</v>
      </c>
      <c r="J43" s="196" t="s">
        <v>153</v>
      </c>
    </row>
    <row r="44" spans="2:10" ht="15.75" x14ac:dyDescent="0.25">
      <c r="B44" s="145" t="s">
        <v>58</v>
      </c>
      <c r="C44" s="197">
        <v>28.298331700800919</v>
      </c>
      <c r="D44" s="198">
        <v>2.8845696564136825</v>
      </c>
      <c r="E44" s="199">
        <v>72.553420725340246</v>
      </c>
      <c r="F44" s="200">
        <v>9.5926548139065311</v>
      </c>
      <c r="G44" s="197">
        <v>6.9597992058632094</v>
      </c>
      <c r="H44" s="197">
        <v>0.81944444443797693</v>
      </c>
      <c r="I44" s="197">
        <v>5.7031687936484508</v>
      </c>
      <c r="J44" s="201">
        <v>0</v>
      </c>
    </row>
    <row r="45" spans="2:10" ht="15.75" x14ac:dyDescent="0.25">
      <c r="B45" s="152" t="s">
        <v>64</v>
      </c>
      <c r="C45" s="202">
        <v>21.592746805871879</v>
      </c>
      <c r="D45" s="203">
        <v>4.3287135433556028</v>
      </c>
      <c r="E45" s="204">
        <v>82.713396965661417</v>
      </c>
      <c r="F45" s="205">
        <v>14.395164532555629</v>
      </c>
      <c r="G45" s="202">
        <v>11.906729583672837</v>
      </c>
      <c r="H45" s="202">
        <v>0.41666666680248454</v>
      </c>
      <c r="I45" s="202">
        <v>4.9611373281474958</v>
      </c>
      <c r="J45" s="201">
        <v>0</v>
      </c>
    </row>
    <row r="46" spans="2:10" ht="15.75" x14ac:dyDescent="0.25">
      <c r="B46" s="159" t="s">
        <v>66</v>
      </c>
      <c r="C46" s="206">
        <v>59.981266024090296</v>
      </c>
      <c r="D46" s="207">
        <v>5.1681179287148433</v>
      </c>
      <c r="E46" s="208">
        <v>79.594861302937105</v>
      </c>
      <c r="F46" s="209">
        <v>17.186609176690915</v>
      </c>
      <c r="G46" s="206">
        <v>13.679657736864995</v>
      </c>
      <c r="H46" s="206">
        <v>0.96944444440305233</v>
      </c>
      <c r="I46" s="206">
        <v>13.261668194339</v>
      </c>
      <c r="J46" s="201">
        <v>0</v>
      </c>
    </row>
    <row r="47" spans="2:10" ht="15.75" x14ac:dyDescent="0.25">
      <c r="B47" s="167" t="s">
        <v>242</v>
      </c>
      <c r="C47" s="210">
        <v>20.256719454889819</v>
      </c>
      <c r="D47" s="211">
        <v>1.650763893027841</v>
      </c>
      <c r="E47" s="212">
        <v>82.789694670293656</v>
      </c>
      <c r="F47" s="213">
        <v>5.4896258684091279</v>
      </c>
      <c r="G47" s="210">
        <v>4.5448444949973741</v>
      </c>
      <c r="H47" s="210">
        <v>1.0250000000232831</v>
      </c>
      <c r="I47" s="210">
        <v>4.6584656074781261</v>
      </c>
      <c r="J47">
        <v>0</v>
      </c>
    </row>
    <row r="48" spans="2:10" ht="16.5" thickBot="1" x14ac:dyDescent="0.3">
      <c r="B48" s="174" t="s">
        <v>68</v>
      </c>
      <c r="C48" s="214">
        <v>130.52351015594286</v>
      </c>
      <c r="D48" s="215">
        <v>3.3661418098363725</v>
      </c>
      <c r="E48" s="216">
        <v>79.083629772919039</v>
      </c>
      <c r="F48" s="217">
        <v>11.194126085540514</v>
      </c>
      <c r="G48" s="214">
        <v>8.852721229802615</v>
      </c>
      <c r="H48" s="214">
        <v>3.2388888888526708</v>
      </c>
      <c r="I48" s="214">
        <v>28.672980427317842</v>
      </c>
      <c r="J48" s="201"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Table</vt:lpstr>
      <vt:lpstr>Charts</vt:lpstr>
      <vt:lpstr>081.594</vt:lpstr>
      <vt:lpstr>091.58</vt:lpstr>
      <vt:lpstr>106.594</vt:lpstr>
      <vt:lpstr>111.58</vt:lpstr>
      <vt:lpstr>112.58</vt:lpstr>
      <vt:lpstr>114.594</vt:lpstr>
      <vt:lpstr>115.594</vt:lpstr>
      <vt:lpstr>116.594</vt:lpstr>
      <vt:lpstr>117.594</vt:lpstr>
      <vt:lpstr>122.594</vt:lpstr>
      <vt:lpstr>124.594</vt:lpstr>
      <vt:lpstr>125.594</vt:lpstr>
      <vt:lpstr>130.594</vt:lpstr>
      <vt:lpstr>131.594</vt:lpstr>
      <vt:lpstr>135.594</vt:lpstr>
      <vt:lpstr>136.594</vt:lpstr>
      <vt:lpstr>137.594</vt:lpstr>
      <vt:lpstr>138.594</vt:lpstr>
      <vt:lpstr>139.594</vt:lpstr>
      <vt:lpstr>141.594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Crispin Pemberton-Pigott</dc:creator>
  <cp:lastModifiedBy>Crispin Pemberton-Pigott</cp:lastModifiedBy>
  <dcterms:created xsi:type="dcterms:W3CDTF">2011-01-19T14:11:33Z</dcterms:created>
  <dcterms:modified xsi:type="dcterms:W3CDTF">2011-04-02T16:31:18Z</dcterms:modified>
</cp:coreProperties>
</file>